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placeholders" defaultThemeVersion="124226"/>
  <bookViews>
    <workbookView xWindow="-6840" yWindow="-90" windowWidth="19380" windowHeight="12525" tabRatio="852" activeTab="3"/>
  </bookViews>
  <sheets>
    <sheet name="하회원요지" sheetId="307" r:id="rId1"/>
    <sheet name="하회원총괄" sheetId="298" r:id="rId2"/>
    <sheet name="하회원入 " sheetId="299" r:id="rId3"/>
    <sheet name="하회원出" sheetId="300" r:id="rId4"/>
    <sheet name="하회원(적립금)요지" sheetId="308" r:id="rId5"/>
    <sheet name="하회원(적립금)총괄" sheetId="304" r:id="rId6"/>
    <sheet name="하회원(적립금)入" sheetId="305" r:id="rId7"/>
    <sheet name="하회원(적립금)出" sheetId="306" r:id="rId8"/>
    <sheet name="Sheet1" sheetId="309" r:id="rId9"/>
  </sheets>
  <externalReferences>
    <externalReference r:id="rId10"/>
  </externalReferences>
  <definedNames>
    <definedName name="_xlnm._FilterDatabase" localSheetId="4" hidden="1">#REF!</definedName>
    <definedName name="_xlnm._FilterDatabase" localSheetId="6" hidden="1">'하회원(적립금)入'!$A$5:$C$20</definedName>
    <definedName name="_xlnm._FilterDatabase" localSheetId="5" hidden="1">'하회원(적립금)총괄'!$A$5:$C$15</definedName>
    <definedName name="_xlnm._FilterDatabase" localSheetId="7" hidden="1">'하회원(적립금)出'!$A$5:$C$6</definedName>
    <definedName name="_xlnm._FilterDatabase" localSheetId="0" hidden="1">#REF!</definedName>
    <definedName name="_xlnm._FilterDatabase" localSheetId="2" hidden="1">'하회원入 '!$A$5:$C$93</definedName>
    <definedName name="_xlnm._FilterDatabase" localSheetId="1" hidden="1">하회원총괄!$A$5:$C$39</definedName>
    <definedName name="_xlnm._FilterDatabase" localSheetId="3" hidden="1">하회원出!$A$5:$C$132</definedName>
    <definedName name="_xlnm._FilterDatabase" hidden="1">#REF!</definedName>
    <definedName name="all" localSheetId="4">[1]후원금!#REF!</definedName>
    <definedName name="all" localSheetId="6">#REF!</definedName>
    <definedName name="all" localSheetId="0">[1]후원금!#REF!</definedName>
    <definedName name="all" localSheetId="2">#REF!</definedName>
    <definedName name="all">#REF!</definedName>
    <definedName name="_xlnm.Print_Area" localSheetId="4">'하회원(적립금)요지'!$A$1:$I$20</definedName>
    <definedName name="_xlnm.Print_Area" localSheetId="6">'하회원(적립금)入'!$A$1:$R$20</definedName>
    <definedName name="_xlnm.Print_Area" localSheetId="5">'하회원(적립금)총괄'!$A$1:$L$15</definedName>
    <definedName name="_xlnm.Print_Area" localSheetId="7">'하회원(적립금)出'!$A$1:$N$20</definedName>
    <definedName name="_xlnm.Print_Area" localSheetId="0">하회원요지!$A$1:$J$26</definedName>
    <definedName name="_xlnm.Print_Area" localSheetId="2">'하회원入 '!$A$1:$R$93</definedName>
    <definedName name="_xlnm.Print_Area" localSheetId="1">하회원총괄!$A$1:$L$53</definedName>
    <definedName name="_xlnm.Print_Area" localSheetId="3">하회원出!$A$1:$O$194</definedName>
    <definedName name="_xlnm.Print_Area">#REF!</definedName>
    <definedName name="_xlnm.Print_Titles" localSheetId="6">'하회원(적립금)入'!$3:$5</definedName>
    <definedName name="_xlnm.Print_Titles" localSheetId="5">'하회원(적립금)총괄'!$3:$5</definedName>
    <definedName name="_xlnm.Print_Titles" localSheetId="7">'하회원(적립금)出'!$3:$5</definedName>
    <definedName name="_xlnm.Print_Titles" localSheetId="0">#REF!,#REF!</definedName>
    <definedName name="_xlnm.Print_Titles" localSheetId="2">'하회원入 '!$3:$5</definedName>
    <definedName name="_xlnm.Print_Titles" localSheetId="1">하회원총괄!$3:$5</definedName>
    <definedName name="_xlnm.Print_Titles" localSheetId="3">하회원出!$3:$5</definedName>
    <definedName name="_xlnm.Print_Titles">#REF!,#REF!</definedName>
    <definedName name="개체1" localSheetId="4">#REF!</definedName>
    <definedName name="개체1" localSheetId="0">#REF!</definedName>
    <definedName name="개체1">#REF!</definedName>
    <definedName name="노복총괄" localSheetId="4">#REF!</definedName>
    <definedName name="노복총괄" localSheetId="0">#REF!</definedName>
    <definedName name="노복총괄">#REF!</definedName>
    <definedName name="노인주간출" localSheetId="4">#REF!</definedName>
    <definedName name="노인주간출" localSheetId="0">#REF!</definedName>
    <definedName name="노인주간출">#REF!</definedName>
    <definedName name="노인총칙" localSheetId="4">#REF!</definedName>
    <definedName name="노인총칙" localSheetId="6">#REF!</definedName>
    <definedName name="노인총칙" localSheetId="0">#REF!</definedName>
    <definedName name="노인총칙" localSheetId="2">#REF!</definedName>
    <definedName name="노인총칙">#REF!</definedName>
    <definedName name="노주출" localSheetId="4">#REF!</definedName>
    <definedName name="노주출" localSheetId="0">#REF!</definedName>
    <definedName name="노주출">#REF!</definedName>
    <definedName name="보수열" localSheetId="4">#REF!</definedName>
    <definedName name="보수열" localSheetId="0">#REF!</definedName>
    <definedName name="보수열">#REF!</definedName>
    <definedName name="ㅇ" localSheetId="4">#REF!</definedName>
    <definedName name="ㅇ" localSheetId="0">#REF!</definedName>
    <definedName name="ㅇ">#REF!</definedName>
    <definedName name="절어총칙2" localSheetId="4">#REF!</definedName>
    <definedName name="절어총칙2" localSheetId="0">#REF!</definedName>
    <definedName name="절어총칙2">#REF!</definedName>
    <definedName name="ㅎㄹㅇ" localSheetId="4">#REF!</definedName>
    <definedName name="ㅎㄹㅇ" localSheetId="0">#REF!</definedName>
    <definedName name="ㅎㄹㅇ">#REF!</definedName>
    <definedName name="ㅜㅜ" localSheetId="4">#REF!</definedName>
    <definedName name="ㅜㅜ" localSheetId="0">#REF!</definedName>
    <definedName name="ㅜㅜ">#REF!</definedName>
  </definedNames>
  <calcPr calcId="144525"/>
</workbook>
</file>

<file path=xl/calcChain.xml><?xml version="1.0" encoding="utf-8"?>
<calcChain xmlns="http://schemas.openxmlformats.org/spreadsheetml/2006/main">
  <c r="O59" i="300" l="1"/>
  <c r="O56" i="300"/>
  <c r="O55" i="300" l="1"/>
  <c r="O53" i="300"/>
  <c r="O48" i="300"/>
  <c r="O46" i="300"/>
  <c r="O44" i="300"/>
  <c r="I41" i="300"/>
  <c r="I40" i="300"/>
  <c r="I39" i="300"/>
  <c r="I38" i="300"/>
  <c r="O38" i="300" s="1"/>
  <c r="O29" i="300"/>
  <c r="O10" i="300"/>
  <c r="J28" i="298" l="1"/>
  <c r="I6" i="307"/>
  <c r="O78" i="300" l="1"/>
  <c r="D9" i="298" l="1"/>
  <c r="J50" i="298" l="1"/>
  <c r="J46" i="298"/>
  <c r="O123" i="300" l="1"/>
  <c r="O120" i="300"/>
  <c r="O186" i="300" l="1"/>
  <c r="R33" i="299" l="1"/>
  <c r="O31" i="300" l="1"/>
  <c r="O15" i="300"/>
  <c r="J23" i="298" l="1"/>
  <c r="R30" i="299"/>
  <c r="H6" i="307"/>
  <c r="G6" i="307"/>
  <c r="K4" i="304"/>
  <c r="J4" i="304"/>
  <c r="H6" i="308"/>
  <c r="G6" i="308"/>
  <c r="K4" i="298"/>
  <c r="J4" i="298"/>
  <c r="R91" i="299" l="1"/>
  <c r="O134" i="300" l="1"/>
  <c r="S5" i="299" l="1"/>
  <c r="O130" i="300" l="1"/>
  <c r="R64" i="299"/>
  <c r="R65" i="299" s="1"/>
  <c r="D12" i="298" l="1"/>
  <c r="D8" i="298" s="1"/>
  <c r="O24" i="300" l="1"/>
  <c r="O41" i="300" l="1"/>
  <c r="I42" i="300"/>
  <c r="O42" i="300" s="1"/>
  <c r="O137" i="300"/>
  <c r="O139" i="300" s="1"/>
  <c r="O119" i="300"/>
  <c r="O94" i="300"/>
  <c r="O74" i="300"/>
  <c r="O32" i="300" l="1"/>
  <c r="O73" i="300" l="1"/>
  <c r="R78" i="299"/>
  <c r="R32" i="299"/>
  <c r="R34" i="299" s="1"/>
  <c r="D152" i="300" l="1"/>
  <c r="E166" i="300"/>
  <c r="F166" i="300" s="1"/>
  <c r="R59" i="299" l="1"/>
  <c r="R60" i="299"/>
  <c r="R58" i="299"/>
  <c r="R51" i="299"/>
  <c r="R52" i="299"/>
  <c r="R13" i="299"/>
  <c r="R14" i="299"/>
  <c r="O17" i="300"/>
  <c r="O16" i="300"/>
  <c r="O14" i="300"/>
  <c r="D15" i="298" l="1"/>
  <c r="D14" i="298" s="1"/>
  <c r="D25" i="299"/>
  <c r="F27" i="299"/>
  <c r="R27" i="299"/>
  <c r="E26" i="299" s="1"/>
  <c r="E15" i="298" s="1"/>
  <c r="E14" i="298" s="1"/>
  <c r="E13" i="298" s="1"/>
  <c r="D10" i="307" s="1"/>
  <c r="O71" i="300"/>
  <c r="O83" i="300"/>
  <c r="O82" i="300"/>
  <c r="D13" i="304"/>
  <c r="N18" i="306"/>
  <c r="N13" i="306"/>
  <c r="O72" i="300"/>
  <c r="O70" i="300"/>
  <c r="O81" i="300"/>
  <c r="J39" i="298"/>
  <c r="K39" i="298"/>
  <c r="R61" i="299"/>
  <c r="R57" i="299"/>
  <c r="R56" i="299"/>
  <c r="R55" i="299"/>
  <c r="R50" i="299"/>
  <c r="R49" i="299"/>
  <c r="R48" i="299"/>
  <c r="R47" i="299"/>
  <c r="R46" i="299"/>
  <c r="R18" i="299"/>
  <c r="R17" i="299"/>
  <c r="R15" i="299"/>
  <c r="R12" i="299"/>
  <c r="R11" i="299"/>
  <c r="R10" i="299"/>
  <c r="R9" i="299"/>
  <c r="E25" i="299" l="1"/>
  <c r="F15" i="298"/>
  <c r="F14" i="298" s="1"/>
  <c r="F26" i="299"/>
  <c r="F25" i="299" s="1"/>
  <c r="F24" i="299" s="1"/>
  <c r="L39" i="298"/>
  <c r="J47" i="298" l="1"/>
  <c r="D180" i="300"/>
  <c r="O182" i="300"/>
  <c r="E181" i="300" s="1"/>
  <c r="N9" i="306"/>
  <c r="N10" i="306" s="1"/>
  <c r="E9" i="306" s="1"/>
  <c r="O18" i="300"/>
  <c r="O98" i="300"/>
  <c r="O141" i="300"/>
  <c r="R27" i="305"/>
  <c r="R26" i="305"/>
  <c r="R24" i="305"/>
  <c r="R25" i="305"/>
  <c r="D86" i="300"/>
  <c r="F124" i="300"/>
  <c r="F123" i="300"/>
  <c r="O39" i="300"/>
  <c r="O40" i="300"/>
  <c r="R18" i="305"/>
  <c r="N19" i="306" s="1"/>
  <c r="R9" i="305"/>
  <c r="R12" i="305" s="1"/>
  <c r="E9" i="305" s="1"/>
  <c r="F20" i="306"/>
  <c r="D17" i="306"/>
  <c r="D16" i="306" s="1"/>
  <c r="F15" i="306"/>
  <c r="D12" i="306"/>
  <c r="D11" i="306" s="1"/>
  <c r="D8" i="306"/>
  <c r="D7" i="306" s="1"/>
  <c r="Q6" i="306"/>
  <c r="R6" i="306"/>
  <c r="P6" i="306"/>
  <c r="N80" i="305"/>
  <c r="F20" i="305"/>
  <c r="R16" i="305"/>
  <c r="E15" i="305" s="1"/>
  <c r="F16" i="305"/>
  <c r="D14" i="305"/>
  <c r="D13" i="305" s="1"/>
  <c r="D8" i="305"/>
  <c r="D7" i="305" s="1"/>
  <c r="U5" i="305"/>
  <c r="T5" i="305"/>
  <c r="S5" i="305"/>
  <c r="N99" i="304"/>
  <c r="J15" i="304"/>
  <c r="J14" i="304" s="1"/>
  <c r="J13" i="304" s="1"/>
  <c r="G11" i="308" s="1"/>
  <c r="J12" i="304"/>
  <c r="J9" i="304"/>
  <c r="J8" i="304" s="1"/>
  <c r="J7" i="304" s="1"/>
  <c r="G9" i="308" s="1"/>
  <c r="D12" i="304"/>
  <c r="D9" i="304"/>
  <c r="D8" i="304" s="1"/>
  <c r="D7" i="304" s="1"/>
  <c r="C9" i="308" s="1"/>
  <c r="O23" i="300"/>
  <c r="R89" i="299"/>
  <c r="R87" i="299"/>
  <c r="R81" i="299"/>
  <c r="O35" i="300"/>
  <c r="O34" i="300"/>
  <c r="O33" i="300"/>
  <c r="O30" i="300"/>
  <c r="O22" i="300"/>
  <c r="O21" i="300"/>
  <c r="O20" i="300"/>
  <c r="O19" i="300"/>
  <c r="D6" i="305" l="1"/>
  <c r="K46" i="298"/>
  <c r="L46" i="298" s="1"/>
  <c r="F181" i="300"/>
  <c r="J45" i="298"/>
  <c r="J44" i="298" s="1"/>
  <c r="G13" i="307" s="1"/>
  <c r="O178" i="300"/>
  <c r="E176" i="300" s="1"/>
  <c r="E175" i="300" s="1"/>
  <c r="O124" i="300"/>
  <c r="E119" i="300" s="1"/>
  <c r="N20" i="306"/>
  <c r="E18" i="306" s="1"/>
  <c r="D6" i="306"/>
  <c r="R4" i="306"/>
  <c r="D11" i="304"/>
  <c r="D10" i="304" s="1"/>
  <c r="C10" i="308" s="1"/>
  <c r="P4" i="306"/>
  <c r="F9" i="305"/>
  <c r="E8" i="305"/>
  <c r="E7" i="305" s="1"/>
  <c r="E9" i="304"/>
  <c r="S6" i="306"/>
  <c r="Q4" i="306"/>
  <c r="F9" i="306"/>
  <c r="K9" i="304"/>
  <c r="E8" i="306"/>
  <c r="F15" i="305"/>
  <c r="E12" i="304"/>
  <c r="J11" i="304"/>
  <c r="V5" i="305"/>
  <c r="J9" i="298"/>
  <c r="J10" i="298"/>
  <c r="D20" i="298"/>
  <c r="D29" i="299"/>
  <c r="D28" i="299" s="1"/>
  <c r="D24" i="299" s="1"/>
  <c r="F36" i="299"/>
  <c r="R36" i="299"/>
  <c r="E35" i="299" s="1"/>
  <c r="F35" i="299" s="1"/>
  <c r="O160" i="300"/>
  <c r="O159" i="300"/>
  <c r="O158" i="300"/>
  <c r="O155" i="300"/>
  <c r="Q7" i="300"/>
  <c r="E193" i="300"/>
  <c r="F194" i="300"/>
  <c r="D192" i="300"/>
  <c r="D191" i="300" s="1"/>
  <c r="F190" i="300"/>
  <c r="D188" i="300"/>
  <c r="D187" i="300" s="1"/>
  <c r="E183" i="300"/>
  <c r="K47" i="298" s="1"/>
  <c r="L47" i="298" s="1"/>
  <c r="D179" i="300"/>
  <c r="D175" i="300"/>
  <c r="D174" i="300" s="1"/>
  <c r="O169" i="300"/>
  <c r="O168" i="300"/>
  <c r="O164" i="300"/>
  <c r="O163" i="300"/>
  <c r="O162" i="300"/>
  <c r="F151" i="300"/>
  <c r="O150" i="300"/>
  <c r="O151" i="300" s="1"/>
  <c r="E150" i="300" s="1"/>
  <c r="F149" i="300"/>
  <c r="O148" i="300"/>
  <c r="O149" i="300" s="1"/>
  <c r="E148" i="300" s="1"/>
  <c r="O144" i="300"/>
  <c r="O147" i="300" s="1"/>
  <c r="E144" i="300" s="1"/>
  <c r="F143" i="300"/>
  <c r="O142" i="300"/>
  <c r="O140" i="300"/>
  <c r="F139" i="300"/>
  <c r="E137" i="300"/>
  <c r="D136" i="300"/>
  <c r="E133" i="300"/>
  <c r="F133" i="300" s="1"/>
  <c r="O132" i="300"/>
  <c r="E131" i="300" s="1"/>
  <c r="E127" i="300"/>
  <c r="F130" i="300"/>
  <c r="D126" i="300"/>
  <c r="D125" i="300" s="1"/>
  <c r="F118" i="300"/>
  <c r="O117" i="300"/>
  <c r="O118" i="300" s="1"/>
  <c r="E117" i="300" s="1"/>
  <c r="O116" i="300"/>
  <c r="F109" i="300"/>
  <c r="O108" i="300"/>
  <c r="F108" i="300"/>
  <c r="O107" i="300"/>
  <c r="O104" i="300"/>
  <c r="O103" i="300"/>
  <c r="O102" i="300"/>
  <c r="O101" i="300"/>
  <c r="O100" i="300"/>
  <c r="O99" i="300"/>
  <c r="O97" i="300"/>
  <c r="O96" i="300"/>
  <c r="O95" i="300"/>
  <c r="O93" i="300"/>
  <c r="O92" i="300"/>
  <c r="O91" i="300"/>
  <c r="O90" i="300"/>
  <c r="O89" i="300"/>
  <c r="O88" i="300"/>
  <c r="E87" i="300" s="1"/>
  <c r="F88" i="300"/>
  <c r="O80" i="300"/>
  <c r="O85" i="300" s="1"/>
  <c r="E80" i="300" s="1"/>
  <c r="D77" i="300"/>
  <c r="F63" i="300"/>
  <c r="O49" i="300"/>
  <c r="O60" i="300" s="1"/>
  <c r="F25" i="300"/>
  <c r="F22" i="300"/>
  <c r="F21" i="300"/>
  <c r="O13" i="300"/>
  <c r="O12" i="300"/>
  <c r="O11" i="300"/>
  <c r="I62" i="300" s="1"/>
  <c r="D8" i="300"/>
  <c r="S7" i="300"/>
  <c r="R7" i="300"/>
  <c r="N153" i="299"/>
  <c r="F93" i="299"/>
  <c r="R88" i="299"/>
  <c r="R93" i="299" s="1"/>
  <c r="E88" i="299" s="1"/>
  <c r="E86" i="299"/>
  <c r="E38" i="298" s="1"/>
  <c r="F87" i="299"/>
  <c r="D85" i="299"/>
  <c r="D84" i="299" s="1"/>
  <c r="R83" i="299"/>
  <c r="E82" i="299" s="1"/>
  <c r="D77" i="299"/>
  <c r="D76" i="299" s="1"/>
  <c r="R75" i="299"/>
  <c r="E74" i="299" s="1"/>
  <c r="F74" i="299" s="1"/>
  <c r="F75" i="299"/>
  <c r="F73" i="299"/>
  <c r="F72" i="299"/>
  <c r="D71" i="299"/>
  <c r="D70" i="299" s="1"/>
  <c r="R67" i="299"/>
  <c r="D44" i="299"/>
  <c r="D43" i="299" s="1"/>
  <c r="R42" i="299"/>
  <c r="E41" i="299" s="1"/>
  <c r="R40" i="299"/>
  <c r="E39" i="299" s="1"/>
  <c r="D38" i="299"/>
  <c r="D37" i="299" s="1"/>
  <c r="F34" i="299"/>
  <c r="E32" i="299"/>
  <c r="F31" i="299"/>
  <c r="R31" i="299"/>
  <c r="E30" i="299" s="1"/>
  <c r="F23" i="299"/>
  <c r="R22" i="299"/>
  <c r="R23" i="299" s="1"/>
  <c r="E22" i="299" s="1"/>
  <c r="R20" i="299"/>
  <c r="R21" i="299" s="1"/>
  <c r="E20" i="299" s="1"/>
  <c r="F16" i="299"/>
  <c r="F10" i="299"/>
  <c r="D8" i="299"/>
  <c r="D7" i="299" s="1"/>
  <c r="U5" i="299"/>
  <c r="T5" i="299"/>
  <c r="N135" i="298"/>
  <c r="J53" i="298"/>
  <c r="J52" i="298" s="1"/>
  <c r="J51" i="298" s="1"/>
  <c r="G15" i="307" s="1"/>
  <c r="J49" i="298"/>
  <c r="J48" i="298" s="1"/>
  <c r="G14" i="307" s="1"/>
  <c r="J43" i="298"/>
  <c r="J42" i="298" s="1"/>
  <c r="J41" i="298" s="1"/>
  <c r="G12" i="307" s="1"/>
  <c r="J40" i="298"/>
  <c r="J38" i="298"/>
  <c r="D39" i="298"/>
  <c r="J37" i="298"/>
  <c r="D38" i="298"/>
  <c r="J35" i="298"/>
  <c r="J34" i="298"/>
  <c r="D35" i="298"/>
  <c r="J33" i="298"/>
  <c r="J32" i="298"/>
  <c r="D34" i="298"/>
  <c r="D33" i="298" s="1"/>
  <c r="D32" i="298" s="1"/>
  <c r="J31" i="298"/>
  <c r="D31" i="298"/>
  <c r="E30" i="298"/>
  <c r="D30" i="298"/>
  <c r="J27" i="298"/>
  <c r="J26" i="298"/>
  <c r="D27" i="298"/>
  <c r="D26" i="298" s="1"/>
  <c r="D25" i="298" s="1"/>
  <c r="C13" i="307" s="1"/>
  <c r="J22" i="298"/>
  <c r="J21" i="298"/>
  <c r="J20" i="298"/>
  <c r="D24" i="298"/>
  <c r="J19" i="298"/>
  <c r="D23" i="298"/>
  <c r="J18" i="298"/>
  <c r="J16" i="298"/>
  <c r="D19" i="298"/>
  <c r="J15" i="298"/>
  <c r="D18" i="298"/>
  <c r="J13" i="298"/>
  <c r="J12" i="298"/>
  <c r="J11" i="298"/>
  <c r="O61" i="300" l="1"/>
  <c r="J17" i="298"/>
  <c r="F119" i="300"/>
  <c r="K23" i="298"/>
  <c r="L23" i="298" s="1"/>
  <c r="E189" i="300"/>
  <c r="E188" i="300" s="1"/>
  <c r="R17" i="305"/>
  <c r="N14" i="306" s="1"/>
  <c r="N15" i="306" s="1"/>
  <c r="E13" i="306" s="1"/>
  <c r="E12" i="306" s="1"/>
  <c r="E11" i="306" s="1"/>
  <c r="F11" i="306" s="1"/>
  <c r="R5" i="300"/>
  <c r="O25" i="300"/>
  <c r="O26" i="300" s="1"/>
  <c r="Q5" i="300"/>
  <c r="D6" i="299"/>
  <c r="O165" i="300"/>
  <c r="E157" i="300" s="1"/>
  <c r="F157" i="300" s="1"/>
  <c r="O79" i="300"/>
  <c r="E78" i="300" s="1"/>
  <c r="E180" i="300"/>
  <c r="F180" i="300" s="1"/>
  <c r="K45" i="298"/>
  <c r="R53" i="299"/>
  <c r="R19" i="299"/>
  <c r="R62" i="299"/>
  <c r="D135" i="300"/>
  <c r="R16" i="299"/>
  <c r="E9" i="299" s="1"/>
  <c r="J8" i="298"/>
  <c r="E110" i="300"/>
  <c r="K15" i="304"/>
  <c r="K14" i="304" s="1"/>
  <c r="E17" i="306"/>
  <c r="E16" i="306" s="1"/>
  <c r="F18" i="306"/>
  <c r="D6" i="304"/>
  <c r="S4" i="306"/>
  <c r="F8" i="306"/>
  <c r="E7" i="306"/>
  <c r="F7" i="306" s="1"/>
  <c r="F8" i="305"/>
  <c r="F7" i="305" s="1"/>
  <c r="J10" i="304"/>
  <c r="L9" i="304"/>
  <c r="K8" i="304"/>
  <c r="F9" i="304"/>
  <c r="E8" i="304"/>
  <c r="E7" i="304" s="1"/>
  <c r="D9" i="308" s="1"/>
  <c r="E9" i="308" s="1"/>
  <c r="F12" i="304"/>
  <c r="D17" i="298"/>
  <c r="D16" i="298" s="1"/>
  <c r="E29" i="299"/>
  <c r="E28" i="299" s="1"/>
  <c r="E24" i="299" s="1"/>
  <c r="E20" i="298"/>
  <c r="F20" i="298" s="1"/>
  <c r="D29" i="298"/>
  <c r="D28" i="298" s="1"/>
  <c r="C14" i="307" s="1"/>
  <c r="F127" i="300"/>
  <c r="K26" i="298"/>
  <c r="D7" i="300"/>
  <c r="O143" i="300"/>
  <c r="E140" i="300" s="1"/>
  <c r="F140" i="300" s="1"/>
  <c r="O76" i="300"/>
  <c r="E70" i="300" s="1"/>
  <c r="F70" i="300" s="1"/>
  <c r="O171" i="300"/>
  <c r="E168" i="300" s="1"/>
  <c r="F168" i="300" s="1"/>
  <c r="F131" i="300"/>
  <c r="K27" i="298"/>
  <c r="F150" i="300"/>
  <c r="K35" i="298"/>
  <c r="L35" i="298" s="1"/>
  <c r="K28" i="298"/>
  <c r="L28" i="298" s="1"/>
  <c r="F183" i="300"/>
  <c r="F137" i="300"/>
  <c r="K31" i="298"/>
  <c r="S5" i="300"/>
  <c r="K43" i="298"/>
  <c r="O109" i="300"/>
  <c r="E107" i="300" s="1"/>
  <c r="F107" i="300" s="1"/>
  <c r="E126" i="300"/>
  <c r="F126" i="300" s="1"/>
  <c r="F125" i="300" s="1"/>
  <c r="O106" i="300"/>
  <c r="E89" i="300" s="1"/>
  <c r="F176" i="300"/>
  <c r="E172" i="300"/>
  <c r="J25" i="298"/>
  <c r="O157" i="300"/>
  <c r="E153" i="300" s="1"/>
  <c r="K37" i="298" s="1"/>
  <c r="L37" i="298" s="1"/>
  <c r="D37" i="298"/>
  <c r="D36" i="298" s="1"/>
  <c r="C16" i="307" s="1"/>
  <c r="F71" i="299"/>
  <c r="F70" i="299" s="1"/>
  <c r="F41" i="299"/>
  <c r="E24" i="298"/>
  <c r="F24" i="298" s="1"/>
  <c r="V5" i="299"/>
  <c r="E78" i="299"/>
  <c r="F78" i="299" s="1"/>
  <c r="J14" i="298"/>
  <c r="D22" i="298"/>
  <c r="D21" i="298" s="1"/>
  <c r="C12" i="307" s="1"/>
  <c r="F30" i="298"/>
  <c r="J30" i="298"/>
  <c r="F22" i="299"/>
  <c r="E12" i="298"/>
  <c r="F12" i="298" s="1"/>
  <c r="T7" i="300"/>
  <c r="D7" i="298"/>
  <c r="C15" i="307"/>
  <c r="J36" i="298"/>
  <c r="F20" i="299"/>
  <c r="E11" i="298"/>
  <c r="F11" i="298" s="1"/>
  <c r="F39" i="299"/>
  <c r="E23" i="298"/>
  <c r="E38" i="299"/>
  <c r="E37" i="299" s="1"/>
  <c r="F82" i="299"/>
  <c r="E35" i="298"/>
  <c r="K18" i="298"/>
  <c r="F87" i="300"/>
  <c r="F148" i="300"/>
  <c r="K34" i="298"/>
  <c r="L34" i="298" s="1"/>
  <c r="F30" i="299"/>
  <c r="E18" i="298"/>
  <c r="F38" i="298"/>
  <c r="F80" i="300"/>
  <c r="K16" i="298"/>
  <c r="L16" i="298" s="1"/>
  <c r="F117" i="300"/>
  <c r="K22" i="298"/>
  <c r="L22" i="298" s="1"/>
  <c r="F144" i="300"/>
  <c r="K33" i="298"/>
  <c r="L33" i="298" s="1"/>
  <c r="F193" i="300"/>
  <c r="E192" i="300"/>
  <c r="K53" i="298"/>
  <c r="F88" i="299"/>
  <c r="E39" i="298"/>
  <c r="F39" i="298" s="1"/>
  <c r="E85" i="299"/>
  <c r="E84" i="299" s="1"/>
  <c r="F175" i="300"/>
  <c r="E174" i="300"/>
  <c r="F174" i="300" s="1"/>
  <c r="F32" i="299"/>
  <c r="E19" i="298"/>
  <c r="F19" i="298" s="1"/>
  <c r="E71" i="299"/>
  <c r="E70" i="299" s="1"/>
  <c r="F86" i="299"/>
  <c r="E31" i="298"/>
  <c r="F31" i="298" s="1"/>
  <c r="O62" i="300" l="1"/>
  <c r="K50" i="298"/>
  <c r="K49" i="298" s="1"/>
  <c r="L49" i="298" s="1"/>
  <c r="E27" i="300"/>
  <c r="F27" i="300" s="1"/>
  <c r="F12" i="306"/>
  <c r="F13" i="306"/>
  <c r="R20" i="305"/>
  <c r="E17" i="305" s="1"/>
  <c r="E14" i="305" s="1"/>
  <c r="E13" i="305" s="1"/>
  <c r="E6" i="305" s="1"/>
  <c r="L26" i="298"/>
  <c r="K25" i="298"/>
  <c r="L25" i="298" s="1"/>
  <c r="L31" i="298"/>
  <c r="F189" i="300"/>
  <c r="K12" i="304"/>
  <c r="K11" i="304" s="1"/>
  <c r="K10" i="304" s="1"/>
  <c r="H10" i="308" s="1"/>
  <c r="R69" i="299"/>
  <c r="E45" i="299" s="1"/>
  <c r="E44" i="299" s="1"/>
  <c r="E43" i="299" s="1"/>
  <c r="K21" i="298"/>
  <c r="L21" i="298" s="1"/>
  <c r="F110" i="300"/>
  <c r="F10" i="298"/>
  <c r="E17" i="299"/>
  <c r="F17" i="299" s="1"/>
  <c r="C9" i="307"/>
  <c r="D6" i="300"/>
  <c r="J6" i="304"/>
  <c r="G10" i="308"/>
  <c r="G8" i="308" s="1"/>
  <c r="C11" i="307"/>
  <c r="D13" i="298"/>
  <c r="C10" i="307" s="1"/>
  <c r="E10" i="307" s="1"/>
  <c r="K15" i="298"/>
  <c r="K14" i="298" s="1"/>
  <c r="L14" i="298" s="1"/>
  <c r="E77" i="300"/>
  <c r="F78" i="300"/>
  <c r="F77" i="300" s="1"/>
  <c r="L15" i="304"/>
  <c r="E86" i="300"/>
  <c r="K42" i="298"/>
  <c r="L42" i="298" s="1"/>
  <c r="L43" i="298"/>
  <c r="F17" i="306"/>
  <c r="F16" i="306"/>
  <c r="F6" i="306" s="1"/>
  <c r="E6" i="306"/>
  <c r="F8" i="304"/>
  <c r="L14" i="304"/>
  <c r="K13" i="304"/>
  <c r="H11" i="308" s="1"/>
  <c r="I11" i="308" s="1"/>
  <c r="L8" i="304"/>
  <c r="K7" i="304"/>
  <c r="H9" i="308" s="1"/>
  <c r="I9" i="308" s="1"/>
  <c r="E136" i="300"/>
  <c r="F136" i="300" s="1"/>
  <c r="J24" i="298"/>
  <c r="K32" i="298"/>
  <c r="L32" i="298" s="1"/>
  <c r="F29" i="299"/>
  <c r="F28" i="299" s="1"/>
  <c r="E9" i="300"/>
  <c r="K9" i="298" s="1"/>
  <c r="F89" i="300"/>
  <c r="F18" i="298"/>
  <c r="F17" i="298" s="1"/>
  <c r="E17" i="298"/>
  <c r="E16" i="298" s="1"/>
  <c r="F77" i="299"/>
  <c r="F76" i="299" s="1"/>
  <c r="K40" i="298"/>
  <c r="L40" i="298" s="1"/>
  <c r="K13" i="298"/>
  <c r="L13" i="298" s="1"/>
  <c r="E179" i="300"/>
  <c r="F179" i="300" s="1"/>
  <c r="E125" i="300"/>
  <c r="K44" i="298"/>
  <c r="K19" i="298"/>
  <c r="L19" i="298" s="1"/>
  <c r="K20" i="298"/>
  <c r="L20" i="298" s="1"/>
  <c r="L27" i="298"/>
  <c r="F172" i="300"/>
  <c r="J29" i="298"/>
  <c r="G11" i="307" s="1"/>
  <c r="K38" i="298"/>
  <c r="L38" i="298" s="1"/>
  <c r="F153" i="300"/>
  <c r="E152" i="300"/>
  <c r="F152" i="300" s="1"/>
  <c r="J7" i="298"/>
  <c r="G9" i="307" s="1"/>
  <c r="E34" i="298"/>
  <c r="T5" i="300"/>
  <c r="E77" i="299"/>
  <c r="E76" i="299" s="1"/>
  <c r="E9" i="298"/>
  <c r="F85" i="299"/>
  <c r="F84" i="299" s="1"/>
  <c r="F38" i="299"/>
  <c r="F37" i="299" s="1"/>
  <c r="F9" i="299"/>
  <c r="F35" i="298"/>
  <c r="F192" i="300"/>
  <c r="E191" i="300"/>
  <c r="F191" i="300" s="1"/>
  <c r="F23" i="298"/>
  <c r="E22" i="298"/>
  <c r="E29" i="298"/>
  <c r="L53" i="298"/>
  <c r="K52" i="298"/>
  <c r="L18" i="298"/>
  <c r="E37" i="298"/>
  <c r="F188" i="300"/>
  <c r="E187" i="300"/>
  <c r="F187" i="300" s="1"/>
  <c r="F34" i="298" l="1"/>
  <c r="E33" i="298"/>
  <c r="E32" i="298" s="1"/>
  <c r="K17" i="298"/>
  <c r="G10" i="307"/>
  <c r="L50" i="298"/>
  <c r="K48" i="298"/>
  <c r="H14" i="307" s="1"/>
  <c r="I14" i="307" s="1"/>
  <c r="F9" i="298"/>
  <c r="E8" i="298"/>
  <c r="F8" i="298" s="1"/>
  <c r="F17" i="305"/>
  <c r="F14" i="305" s="1"/>
  <c r="F13" i="305" s="1"/>
  <c r="F6" i="305" s="1"/>
  <c r="E13" i="304"/>
  <c r="F13" i="304" s="1"/>
  <c r="L12" i="304"/>
  <c r="K30" i="298"/>
  <c r="L30" i="298" s="1"/>
  <c r="L10" i="304"/>
  <c r="L11" i="304"/>
  <c r="E8" i="299"/>
  <c r="E7" i="299" s="1"/>
  <c r="E6" i="299" s="1"/>
  <c r="I10" i="308"/>
  <c r="D6" i="298"/>
  <c r="L15" i="298"/>
  <c r="C8" i="307"/>
  <c r="D11" i="307"/>
  <c r="E11" i="307" s="1"/>
  <c r="F13" i="298"/>
  <c r="H8" i="308"/>
  <c r="I8" i="308" s="1"/>
  <c r="L44" i="298"/>
  <c r="H13" i="307"/>
  <c r="I13" i="307" s="1"/>
  <c r="F86" i="300"/>
  <c r="I67" i="300"/>
  <c r="O67" i="300" s="1"/>
  <c r="E27" i="298"/>
  <c r="E26" i="298" s="1"/>
  <c r="K41" i="298"/>
  <c r="H12" i="307" s="1"/>
  <c r="I12" i="307" s="1"/>
  <c r="L9" i="298"/>
  <c r="K6" i="304"/>
  <c r="L7" i="304"/>
  <c r="L13" i="304"/>
  <c r="F7" i="304"/>
  <c r="F9" i="300"/>
  <c r="K10" i="298"/>
  <c r="F16" i="298"/>
  <c r="J6" i="298"/>
  <c r="F8" i="299"/>
  <c r="F7" i="299" s="1"/>
  <c r="I64" i="300"/>
  <c r="O64" i="300" s="1"/>
  <c r="I65" i="300" s="1"/>
  <c r="I68" i="300"/>
  <c r="O68" i="300" s="1"/>
  <c r="L48" i="298"/>
  <c r="L45" i="298"/>
  <c r="K24" i="298"/>
  <c r="H10" i="307" s="1"/>
  <c r="O63" i="300"/>
  <c r="E62" i="300" s="1"/>
  <c r="F62" i="300" s="1"/>
  <c r="K36" i="298"/>
  <c r="E135" i="300"/>
  <c r="F135" i="300" s="1"/>
  <c r="F45" i="299"/>
  <c r="F44" i="299" s="1"/>
  <c r="F43" i="299" s="1"/>
  <c r="F22" i="298"/>
  <c r="E21" i="298"/>
  <c r="D12" i="307" s="1"/>
  <c r="E12" i="307" s="1"/>
  <c r="E36" i="298"/>
  <c r="D16" i="307" s="1"/>
  <c r="E16" i="307" s="1"/>
  <c r="F37" i="298"/>
  <c r="L52" i="298"/>
  <c r="K51" i="298"/>
  <c r="H15" i="307" s="1"/>
  <c r="I15" i="307" s="1"/>
  <c r="F29" i="298"/>
  <c r="E28" i="298"/>
  <c r="D14" i="307" s="1"/>
  <c r="E14" i="307" s="1"/>
  <c r="D15" i="307" l="1"/>
  <c r="E15" i="307" s="1"/>
  <c r="I10" i="307"/>
  <c r="E11" i="304"/>
  <c r="F11" i="304" s="1"/>
  <c r="L24" i="298"/>
  <c r="F6" i="299"/>
  <c r="C8" i="308"/>
  <c r="O65" i="300"/>
  <c r="I66" i="300"/>
  <c r="O66" i="300" s="1"/>
  <c r="F27" i="298"/>
  <c r="L6" i="304"/>
  <c r="L41" i="298"/>
  <c r="L17" i="298"/>
  <c r="L36" i="298"/>
  <c r="F33" i="298"/>
  <c r="E7" i="298"/>
  <c r="K11" i="298"/>
  <c r="L11" i="298" s="1"/>
  <c r="K29" i="298"/>
  <c r="H11" i="307" s="1"/>
  <c r="I11" i="307" s="1"/>
  <c r="F36" i="298"/>
  <c r="L51" i="298"/>
  <c r="E25" i="298"/>
  <c r="F26" i="298"/>
  <c r="F21" i="298"/>
  <c r="L10" i="298"/>
  <c r="F28" i="298"/>
  <c r="F32" i="298" l="1"/>
  <c r="E10" i="304"/>
  <c r="E6" i="304" s="1"/>
  <c r="D13" i="307"/>
  <c r="E13" i="307" s="1"/>
  <c r="F25" i="298"/>
  <c r="D9" i="307"/>
  <c r="E6" i="298"/>
  <c r="F3" i="306"/>
  <c r="O69" i="300"/>
  <c r="E64" i="300" s="1"/>
  <c r="E8" i="300" s="1"/>
  <c r="E7" i="300" s="1"/>
  <c r="E6" i="300" s="1"/>
  <c r="F6" i="300" s="1"/>
  <c r="F7" i="298"/>
  <c r="L29" i="298"/>
  <c r="F6" i="298" l="1"/>
  <c r="F10" i="304"/>
  <c r="F6" i="304" s="1"/>
  <c r="D10" i="308"/>
  <c r="E10" i="308" s="1"/>
  <c r="E9" i="307"/>
  <c r="D8" i="307"/>
  <c r="E8" i="307" s="1"/>
  <c r="K12" i="298"/>
  <c r="F64" i="300"/>
  <c r="F8" i="300" s="1"/>
  <c r="F7" i="300" s="1"/>
  <c r="F3" i="300"/>
  <c r="D8" i="308" l="1"/>
  <c r="E8" i="308" s="1"/>
  <c r="K8" i="298"/>
  <c r="L12" i="298"/>
  <c r="L8" i="298" l="1"/>
  <c r="K7" i="298"/>
  <c r="L7" i="298" s="1"/>
  <c r="L6" i="298" s="1"/>
  <c r="K6" i="298" l="1"/>
  <c r="H9" i="307"/>
  <c r="I9" i="307" s="1"/>
  <c r="H8" i="307" l="1"/>
  <c r="G8" i="307"/>
  <c r="I8" i="307" l="1"/>
</calcChain>
</file>

<file path=xl/sharedStrings.xml><?xml version="1.0" encoding="utf-8"?>
<sst xmlns="http://schemas.openxmlformats.org/spreadsheetml/2006/main" count="1229" uniqueCount="371">
  <si>
    <t>인건비</t>
    <phoneticPr fontId="11" type="noConversion"/>
  </si>
  <si>
    <t>과        목</t>
    <phoneticPr fontId="11" type="noConversion"/>
  </si>
  <si>
    <t>항</t>
    <phoneticPr fontId="11" type="noConversion"/>
  </si>
  <si>
    <t>계</t>
    <phoneticPr fontId="11" type="noConversion"/>
  </si>
  <si>
    <t xml:space="preserve"> </t>
    <phoneticPr fontId="11" type="noConversion"/>
  </si>
  <si>
    <t>×</t>
    <phoneticPr fontId="11" type="noConversion"/>
  </si>
  <si>
    <t>×</t>
  </si>
  <si>
    <t>사업비</t>
  </si>
  <si>
    <t>재산조성비</t>
  </si>
  <si>
    <t>운영비</t>
  </si>
  <si>
    <t>잡지출</t>
  </si>
  <si>
    <t>소  계</t>
    <phoneticPr fontId="11" type="noConversion"/>
  </si>
  <si>
    <t>보조금수입</t>
    <phoneticPr fontId="11" type="noConversion"/>
  </si>
  <si>
    <t>관</t>
    <phoneticPr fontId="11" type="noConversion"/>
  </si>
  <si>
    <t>잡수입</t>
    <phoneticPr fontId="11" type="noConversion"/>
  </si>
  <si>
    <t>전입금</t>
    <phoneticPr fontId="11" type="noConversion"/>
  </si>
  <si>
    <t>후원금수입</t>
    <phoneticPr fontId="11" type="noConversion"/>
  </si>
  <si>
    <t>이월금</t>
    <phoneticPr fontId="11" type="noConversion"/>
  </si>
  <si>
    <t>국고보조금</t>
    <phoneticPr fontId="11" type="noConversion"/>
  </si>
  <si>
    <t>지정후원금</t>
    <phoneticPr fontId="11" type="noConversion"/>
  </si>
  <si>
    <t>비지정후원금</t>
    <phoneticPr fontId="11" type="noConversion"/>
  </si>
  <si>
    <t>법인전입금</t>
    <phoneticPr fontId="11" type="noConversion"/>
  </si>
  <si>
    <t>전년도이월금</t>
    <phoneticPr fontId="11" type="noConversion"/>
  </si>
  <si>
    <t>기타잡수입</t>
    <phoneticPr fontId="11" type="noConversion"/>
  </si>
  <si>
    <t>퇴직적립금</t>
    <phoneticPr fontId="11" type="noConversion"/>
  </si>
  <si>
    <t>건강보험기관부담분</t>
    <phoneticPr fontId="11" type="noConversion"/>
  </si>
  <si>
    <t>국민연금기관부담분</t>
    <phoneticPr fontId="11" type="noConversion"/>
  </si>
  <si>
    <t>고용보험기관부담분</t>
    <phoneticPr fontId="11" type="noConversion"/>
  </si>
  <si>
    <t>산재보험기관부담분</t>
    <phoneticPr fontId="11" type="noConversion"/>
  </si>
  <si>
    <t>기관운영제경비</t>
    <phoneticPr fontId="11" type="noConversion"/>
  </si>
  <si>
    <t>사무비</t>
    <phoneticPr fontId="11" type="noConversion"/>
  </si>
  <si>
    <t>급여</t>
    <phoneticPr fontId="11" type="noConversion"/>
  </si>
  <si>
    <t>기타예금
이자수입</t>
    <phoneticPr fontId="11" type="noConversion"/>
  </si>
  <si>
    <t>(단위:천원)</t>
  </si>
  <si>
    <t>법인전입금
(후원금)</t>
    <phoneticPr fontId="11" type="noConversion"/>
  </si>
  <si>
    <t>전년도이월금
(후원금)</t>
    <phoneticPr fontId="11" type="noConversion"/>
  </si>
  <si>
    <t>업무추진비</t>
    <phoneticPr fontId="11" type="noConversion"/>
  </si>
  <si>
    <t>기관운영비</t>
    <phoneticPr fontId="11" type="noConversion"/>
  </si>
  <si>
    <t>회의비</t>
    <phoneticPr fontId="11" type="noConversion"/>
  </si>
  <si>
    <t>운영비</t>
    <phoneticPr fontId="11" type="noConversion"/>
  </si>
  <si>
    <t>여비</t>
    <phoneticPr fontId="11" type="noConversion"/>
  </si>
  <si>
    <t>제세공과금</t>
    <phoneticPr fontId="11" type="noConversion"/>
  </si>
  <si>
    <t>차량비</t>
    <phoneticPr fontId="11" type="noConversion"/>
  </si>
  <si>
    <t>연료비</t>
    <phoneticPr fontId="11" type="noConversion"/>
  </si>
  <si>
    <t>재산조성비</t>
    <phoneticPr fontId="11" type="noConversion"/>
  </si>
  <si>
    <t>시설비</t>
    <phoneticPr fontId="11" type="noConversion"/>
  </si>
  <si>
    <t>자산취득비</t>
    <phoneticPr fontId="11" type="noConversion"/>
  </si>
  <si>
    <t>사업비</t>
    <phoneticPr fontId="11" type="noConversion"/>
  </si>
  <si>
    <t>시설장비
유지비</t>
    <phoneticPr fontId="11" type="noConversion"/>
  </si>
  <si>
    <t>제수당</t>
    <phoneticPr fontId="11" type="noConversion"/>
  </si>
  <si>
    <t>÷</t>
    <phoneticPr fontId="11" type="noConversion"/>
  </si>
  <si>
    <t>퇴직금 및
퇴직적립금</t>
    <phoneticPr fontId="11" type="noConversion"/>
  </si>
  <si>
    <t>반환금</t>
    <phoneticPr fontId="11" type="noConversion"/>
  </si>
  <si>
    <t>잡지출</t>
    <phoneticPr fontId="11" type="noConversion"/>
  </si>
  <si>
    <t>보조금</t>
    <phoneticPr fontId="11" type="noConversion"/>
  </si>
  <si>
    <t>자부담</t>
    <phoneticPr fontId="11" type="noConversion"/>
  </si>
  <si>
    <t>직원 동호회 지원비</t>
    <phoneticPr fontId="11" type="noConversion"/>
  </si>
  <si>
    <t>전기요금</t>
    <phoneticPr fontId="11" type="noConversion"/>
  </si>
  <si>
    <t>환경개선부담금</t>
    <phoneticPr fontId="11" type="noConversion"/>
  </si>
  <si>
    <t>직원상해보험금</t>
    <phoneticPr fontId="11" type="noConversion"/>
  </si>
  <si>
    <t>사업수입</t>
  </si>
  <si>
    <t>기타
후생경비</t>
    <phoneticPr fontId="11" type="noConversion"/>
  </si>
  <si>
    <t>장기요양보험</t>
    <phoneticPr fontId="11" type="noConversion"/>
  </si>
  <si>
    <t>전년도
이월금</t>
    <phoneticPr fontId="11" type="noConversion"/>
  </si>
  <si>
    <t>차량유류비</t>
    <phoneticPr fontId="11" type="noConversion"/>
  </si>
  <si>
    <t>단위(천원)</t>
    <phoneticPr fontId="11" type="noConversion"/>
  </si>
  <si>
    <t>목</t>
    <phoneticPr fontId="11" type="noConversion"/>
  </si>
  <si>
    <t>×</t>
    <phoneticPr fontId="11" type="noConversion"/>
  </si>
  <si>
    <t>요양급여
수입</t>
    <phoneticPr fontId="11" type="noConversion"/>
  </si>
  <si>
    <t>예금계좌 이자수입</t>
    <phoneticPr fontId="11" type="noConversion"/>
  </si>
  <si>
    <t>(세입,세출 총괄)</t>
  </si>
  <si>
    <t>과        목</t>
  </si>
  <si>
    <t>증감
(B-A)</t>
  </si>
  <si>
    <t>관</t>
  </si>
  <si>
    <t>항</t>
  </si>
  <si>
    <t>목</t>
  </si>
  <si>
    <t>급여</t>
  </si>
  <si>
    <t>여비</t>
  </si>
  <si>
    <t>공공요금</t>
  </si>
  <si>
    <t>제세공과금</t>
  </si>
  <si>
    <t>차량비</t>
  </si>
  <si>
    <t>장기요양
급여수입</t>
    <phoneticPr fontId="11" type="noConversion"/>
  </si>
  <si>
    <t>생계비</t>
    <phoneticPr fontId="11" type="noConversion"/>
  </si>
  <si>
    <t>수용기관
경비</t>
    <phoneticPr fontId="11" type="noConversion"/>
  </si>
  <si>
    <t>특별급식비</t>
    <phoneticPr fontId="11" type="noConversion"/>
  </si>
  <si>
    <t>교육재활
사업비</t>
    <phoneticPr fontId="11" type="noConversion"/>
  </si>
  <si>
    <t>정서지원
사업비</t>
    <phoneticPr fontId="11" type="noConversion"/>
  </si>
  <si>
    <t>이   하   여   백</t>
    <phoneticPr fontId="11" type="noConversion"/>
  </si>
  <si>
    <t>예비비및
기타</t>
    <phoneticPr fontId="11" type="noConversion"/>
  </si>
  <si>
    <t>적립금</t>
    <phoneticPr fontId="11" type="noConversion"/>
  </si>
  <si>
    <t>운영충당
적립금</t>
    <phoneticPr fontId="11" type="noConversion"/>
  </si>
  <si>
    <t>준비금</t>
    <phoneticPr fontId="11" type="noConversion"/>
  </si>
  <si>
    <t>환경개선
준비금</t>
    <phoneticPr fontId="11" type="noConversion"/>
  </si>
  <si>
    <t>시설환경
개선준비금</t>
    <phoneticPr fontId="11" type="noConversion"/>
  </si>
  <si>
    <t>자동차보험금</t>
    <phoneticPr fontId="11" type="noConversion"/>
  </si>
  <si>
    <t>(세 입)</t>
  </si>
  <si>
    <t>입소비용
수입</t>
    <phoneticPr fontId="11" type="noConversion"/>
  </si>
  <si>
    <t>차입금</t>
  </si>
  <si>
    <t>방문목욕
본인부담금</t>
    <phoneticPr fontId="11" type="noConversion"/>
  </si>
  <si>
    <t>식대</t>
    <phoneticPr fontId="11" type="noConversion"/>
  </si>
  <si>
    <t>방문요양보호사</t>
    <phoneticPr fontId="11" type="noConversion"/>
  </si>
  <si>
    <t>소    계</t>
    <phoneticPr fontId="11" type="noConversion"/>
  </si>
  <si>
    <t>반장요양보호사 직무 수당</t>
    <phoneticPr fontId="11" type="noConversion"/>
  </si>
  <si>
    <t>입소요양보호사</t>
    <phoneticPr fontId="11" type="noConversion"/>
  </si>
  <si>
    <t>목욕요양보호사</t>
    <phoneticPr fontId="11" type="noConversion"/>
  </si>
  <si>
    <t>촉탁의</t>
    <phoneticPr fontId="11" type="noConversion"/>
  </si>
  <si>
    <t>입소보호 요양보호사</t>
    <phoneticPr fontId="11" type="noConversion"/>
  </si>
  <si>
    <t>방문요양 요양보호사</t>
    <phoneticPr fontId="11" type="noConversion"/>
  </si>
  <si>
    <t>방문목욕 요양보호사</t>
    <phoneticPr fontId="11" type="noConversion"/>
  </si>
  <si>
    <t>직원 명절선물비</t>
    <phoneticPr fontId="11" type="noConversion"/>
  </si>
  <si>
    <t>직원 포상비</t>
    <phoneticPr fontId="11" type="noConversion"/>
  </si>
  <si>
    <t>기타 직원 복리후생비</t>
    <phoneticPr fontId="11" type="noConversion"/>
  </si>
  <si>
    <t>운영위원회</t>
    <phoneticPr fontId="11" type="noConversion"/>
  </si>
  <si>
    <t>국내외 출장여비</t>
    <phoneticPr fontId="11" type="noConversion"/>
  </si>
  <si>
    <t>사무용품비</t>
    <phoneticPr fontId="11" type="noConversion"/>
  </si>
  <si>
    <t>케이블tv시청료</t>
    <phoneticPr fontId="11" type="noConversion"/>
  </si>
  <si>
    <t>수선유지비(사무용기기 등)</t>
    <phoneticPr fontId="11" type="noConversion"/>
  </si>
  <si>
    <t>인쇄비(서식자료 등)</t>
    <phoneticPr fontId="11" type="noConversion"/>
  </si>
  <si>
    <t>시설관리용품 구입비</t>
    <phoneticPr fontId="11" type="noConversion"/>
  </si>
  <si>
    <t>방향제 구입비</t>
    <phoneticPr fontId="11" type="noConversion"/>
  </si>
  <si>
    <t>청소/청결용품비</t>
    <phoneticPr fontId="11" type="noConversion"/>
  </si>
  <si>
    <t>방역 소독비</t>
    <phoneticPr fontId="11" type="noConversion"/>
  </si>
  <si>
    <t>시설경비 용역비</t>
    <phoneticPr fontId="11" type="noConversion"/>
  </si>
  <si>
    <t>공기청정기 임대료</t>
    <phoneticPr fontId="11" type="noConversion"/>
  </si>
  <si>
    <t>정수기 임대료</t>
    <phoneticPr fontId="11" type="noConversion"/>
  </si>
  <si>
    <t>비데 임대료</t>
    <phoneticPr fontId="11" type="noConversion"/>
  </si>
  <si>
    <t>배상책임보험금(방문)</t>
    <phoneticPr fontId="11" type="noConversion"/>
  </si>
  <si>
    <t>배상책임보험금(입소)</t>
    <phoneticPr fontId="11" type="noConversion"/>
  </si>
  <si>
    <t>건물화재보험금</t>
    <phoneticPr fontId="11" type="noConversion"/>
  </si>
  <si>
    <t>사무용비품 구입</t>
    <phoneticPr fontId="11" type="noConversion"/>
  </si>
  <si>
    <t>주부식비</t>
    <phoneticPr fontId="11" type="noConversion"/>
  </si>
  <si>
    <t>기타 식재료</t>
    <phoneticPr fontId="11" type="noConversion"/>
  </si>
  <si>
    <t>성인기저귀 구입비</t>
    <phoneticPr fontId="11" type="noConversion"/>
  </si>
  <si>
    <t>의료비</t>
    <phoneticPr fontId="11" type="noConversion"/>
  </si>
  <si>
    <t>의약품 구입</t>
    <phoneticPr fontId="11" type="noConversion"/>
  </si>
  <si>
    <t>의료용품 구입(안마기 외)</t>
    <phoneticPr fontId="11" type="noConversion"/>
  </si>
  <si>
    <t xml:space="preserve">어르신 병원 진료비 </t>
    <phoneticPr fontId="11" type="noConversion"/>
  </si>
  <si>
    <t>도시가스 사용료</t>
    <phoneticPr fontId="11" type="noConversion"/>
  </si>
  <si>
    <t>홍보용 현수막 제작/게시비</t>
    <phoneticPr fontId="11" type="noConversion"/>
  </si>
  <si>
    <t>홈페이지 유지관리비</t>
    <phoneticPr fontId="11" type="noConversion"/>
  </si>
  <si>
    <t>홍보물품 구입</t>
    <phoneticPr fontId="11" type="noConversion"/>
  </si>
  <si>
    <t xml:space="preserve">각종 기타 지출 </t>
    <phoneticPr fontId="11" type="noConversion"/>
  </si>
  <si>
    <t>입소자
부담금수입</t>
    <phoneticPr fontId="11" type="noConversion"/>
  </si>
  <si>
    <t>계</t>
    <phoneticPr fontId="11" type="noConversion"/>
  </si>
  <si>
    <t>사무비</t>
    <phoneticPr fontId="11" type="noConversion"/>
  </si>
  <si>
    <t>사업수입</t>
    <phoneticPr fontId="11" type="noConversion"/>
  </si>
  <si>
    <t>입소비용
수입</t>
    <phoneticPr fontId="11" type="noConversion"/>
  </si>
  <si>
    <t>소  계</t>
    <phoneticPr fontId="11" type="noConversion"/>
  </si>
  <si>
    <t>인건비</t>
    <phoneticPr fontId="11" type="noConversion"/>
  </si>
  <si>
    <t>사업수입</t>
    <phoneticPr fontId="11" type="noConversion"/>
  </si>
  <si>
    <t>입소보호
본인부담금</t>
    <phoneticPr fontId="11" type="noConversion"/>
  </si>
  <si>
    <t>인건비</t>
    <phoneticPr fontId="11" type="noConversion"/>
  </si>
  <si>
    <t>방문요양
본인부담금</t>
    <phoneticPr fontId="11" type="noConversion"/>
  </si>
  <si>
    <t>이용자식대</t>
    <phoneticPr fontId="11" type="noConversion"/>
  </si>
  <si>
    <t>퇴직금 및
퇴직적립금</t>
    <phoneticPr fontId="11" type="noConversion"/>
  </si>
  <si>
    <t>보조금수입</t>
    <phoneticPr fontId="11" type="noConversion"/>
  </si>
  <si>
    <t>보조금수입</t>
    <phoneticPr fontId="11" type="noConversion"/>
  </si>
  <si>
    <t>소  계</t>
    <phoneticPr fontId="11" type="noConversion"/>
  </si>
  <si>
    <t>기타후생경비</t>
    <phoneticPr fontId="11" type="noConversion"/>
  </si>
  <si>
    <t>소  계</t>
    <phoneticPr fontId="11" type="noConversion"/>
  </si>
  <si>
    <t>국고보조금</t>
    <phoneticPr fontId="11" type="noConversion"/>
  </si>
  <si>
    <t>업무추진비</t>
    <phoneticPr fontId="11" type="noConversion"/>
  </si>
  <si>
    <t>기관운영비</t>
    <phoneticPr fontId="11" type="noConversion"/>
  </si>
  <si>
    <t>시도보조금</t>
    <phoneticPr fontId="11" type="noConversion"/>
  </si>
  <si>
    <t>회의비</t>
    <phoneticPr fontId="11" type="noConversion"/>
  </si>
  <si>
    <t>운영비</t>
    <phoneticPr fontId="11" type="noConversion"/>
  </si>
  <si>
    <t>후원금수입</t>
    <phoneticPr fontId="11" type="noConversion"/>
  </si>
  <si>
    <t>지정후원금</t>
    <phoneticPr fontId="11" type="noConversion"/>
  </si>
  <si>
    <t>비지정후원금</t>
    <phoneticPr fontId="11" type="noConversion"/>
  </si>
  <si>
    <t>요양급여
수입</t>
    <phoneticPr fontId="11" type="noConversion"/>
  </si>
  <si>
    <t>요양급여
수입</t>
    <phoneticPr fontId="11" type="noConversion"/>
  </si>
  <si>
    <t>재산조성비</t>
    <phoneticPr fontId="11" type="noConversion"/>
  </si>
  <si>
    <t>계</t>
    <phoneticPr fontId="11" type="noConversion"/>
  </si>
  <si>
    <t>산     출     내     역     (  단 위 : 원  )</t>
    <phoneticPr fontId="11" type="noConversion"/>
  </si>
  <si>
    <t>후원금</t>
    <phoneticPr fontId="11" type="noConversion"/>
  </si>
  <si>
    <t>입소자
부담금수입</t>
    <phoneticPr fontId="11" type="noConversion"/>
  </si>
  <si>
    <t>입소보호
본인부담금</t>
    <phoneticPr fontId="11" type="noConversion"/>
  </si>
  <si>
    <t>×</t>
    <phoneticPr fontId="11" type="noConversion"/>
  </si>
  <si>
    <t>계</t>
    <phoneticPr fontId="11" type="noConversion"/>
  </si>
  <si>
    <t>(일반)</t>
    <phoneticPr fontId="11" type="noConversion"/>
  </si>
  <si>
    <t>이용자식대</t>
    <phoneticPr fontId="11" type="noConversion"/>
  </si>
  <si>
    <t>민간단체 및 개인 후원금</t>
    <phoneticPr fontId="11" type="noConversion"/>
  </si>
  <si>
    <t>&lt;입소보호&gt;</t>
    <phoneticPr fontId="11" type="noConversion"/>
  </si>
  <si>
    <t>소     계</t>
    <phoneticPr fontId="11" type="noConversion"/>
  </si>
  <si>
    <t>&lt;방문요양&gt;</t>
    <phoneticPr fontId="11" type="noConversion"/>
  </si>
  <si>
    <t>&lt;방문목욕&gt;</t>
    <phoneticPr fontId="11" type="noConversion"/>
  </si>
  <si>
    <t>법인 전입금(후원금)</t>
    <phoneticPr fontId="11" type="noConversion"/>
  </si>
  <si>
    <t xml:space="preserve">실습비 </t>
    <phoneticPr fontId="11" type="noConversion"/>
  </si>
  <si>
    <t>(세 출)</t>
    <phoneticPr fontId="11" type="noConversion"/>
  </si>
  <si>
    <t xml:space="preserve"> </t>
    <phoneticPr fontId="11" type="noConversion"/>
  </si>
  <si>
    <t>단위(천원)</t>
    <phoneticPr fontId="11" type="noConversion"/>
  </si>
  <si>
    <t>산     출     내     역     (  단 위 : 원  )</t>
    <phoneticPr fontId="11" type="noConversion"/>
  </si>
  <si>
    <t>후원금</t>
    <phoneticPr fontId="11" type="noConversion"/>
  </si>
  <si>
    <t>기능증진 프로그램</t>
    <phoneticPr fontId="11" type="noConversion"/>
  </si>
  <si>
    <t>미술치료</t>
    <phoneticPr fontId="11" type="noConversion"/>
  </si>
  <si>
    <t>원예치료</t>
    <phoneticPr fontId="11" type="noConversion"/>
  </si>
  <si>
    <t>종교활동</t>
    <phoneticPr fontId="11" type="noConversion"/>
  </si>
  <si>
    <t>나들이</t>
    <phoneticPr fontId="11" type="noConversion"/>
  </si>
  <si>
    <t>연계프로그램</t>
    <phoneticPr fontId="11" type="noConversion"/>
  </si>
  <si>
    <t>문화행사</t>
    <phoneticPr fontId="11" type="noConversion"/>
  </si>
  <si>
    <t>생신잔치</t>
    <phoneticPr fontId="11" type="noConversion"/>
  </si>
  <si>
    <t>어버이날 행사</t>
    <phoneticPr fontId="11" type="noConversion"/>
  </si>
  <si>
    <t>가족간담회</t>
    <phoneticPr fontId="11" type="noConversion"/>
  </si>
  <si>
    <t>명절프로그램</t>
    <phoneticPr fontId="11" type="noConversion"/>
  </si>
  <si>
    <t>방문요양/목욕 간담회</t>
    <phoneticPr fontId="11" type="noConversion"/>
  </si>
  <si>
    <t>입소 간담회</t>
    <phoneticPr fontId="11" type="noConversion"/>
  </si>
  <si>
    <t>사회보험
부담금</t>
    <phoneticPr fontId="11" type="noConversion"/>
  </si>
  <si>
    <t xml:space="preserve"> </t>
  </si>
  <si>
    <t>기타보조금</t>
    <phoneticPr fontId="11" type="noConversion"/>
  </si>
  <si>
    <t>기타보조금</t>
    <phoneticPr fontId="11" type="noConversion"/>
  </si>
  <si>
    <t>홍보사업비</t>
    <phoneticPr fontId="11" type="noConversion"/>
  </si>
  <si>
    <t>조직역량
강화사업비</t>
    <phoneticPr fontId="11" type="noConversion"/>
  </si>
  <si>
    <t>-</t>
    <phoneticPr fontId="11" type="noConversion"/>
  </si>
  <si>
    <t>퇴직연금 운용수수료 등</t>
    <phoneticPr fontId="11" type="noConversion"/>
  </si>
  <si>
    <t>-</t>
    <phoneticPr fontId="11" type="noConversion"/>
  </si>
  <si>
    <t>요양급여수입</t>
    <phoneticPr fontId="11" type="noConversion"/>
  </si>
  <si>
    <t>잡지출</t>
    <phoneticPr fontId="11" type="noConversion"/>
  </si>
  <si>
    <t>중식비수입</t>
    <phoneticPr fontId="11" type="noConversion"/>
  </si>
  <si>
    <t>조리원</t>
    <phoneticPr fontId="11" type="noConversion"/>
  </si>
  <si>
    <t xml:space="preserve"> - 운영충당적립금</t>
    <phoneticPr fontId="11" type="noConversion"/>
  </si>
  <si>
    <t xml:space="preserve"> - 환경개선준비금</t>
    <phoneticPr fontId="11" type="noConversion"/>
  </si>
  <si>
    <t>운영충당 적립금(기존)</t>
    <phoneticPr fontId="11" type="noConversion"/>
  </si>
  <si>
    <t>환경개선 준비금(기존)</t>
    <phoneticPr fontId="11" type="noConversion"/>
  </si>
  <si>
    <t>잡지출</t>
    <phoneticPr fontId="11" type="noConversion"/>
  </si>
  <si>
    <t>기타운영비</t>
    <phoneticPr fontId="11" type="noConversion"/>
  </si>
  <si>
    <t>1등급(수가) 56,080원/일</t>
  </si>
  <si>
    <t>2등급(수가) 52,040원/일</t>
  </si>
  <si>
    <t>3등급(수가) 47,990원/일</t>
  </si>
  <si>
    <t>4시간(일반)</t>
  </si>
  <si>
    <t>4시간(일반)</t>
    <phoneticPr fontId="11" type="noConversion"/>
  </si>
  <si>
    <t>기타 어르신 필요물품비</t>
    <phoneticPr fontId="11" type="noConversion"/>
  </si>
  <si>
    <t>생필품(비누,치약 등) 구입비</t>
    <phoneticPr fontId="11" type="noConversion"/>
  </si>
  <si>
    <t>사회복지 현장실습</t>
    <phoneticPr fontId="11" type="noConversion"/>
  </si>
  <si>
    <t xml:space="preserve"> </t>
    <phoneticPr fontId="11" type="noConversion"/>
  </si>
  <si>
    <t>전화인터넷요금</t>
    <phoneticPr fontId="11" type="noConversion"/>
  </si>
  <si>
    <t>예비비</t>
    <phoneticPr fontId="11" type="noConversion"/>
  </si>
  <si>
    <t>예비비</t>
    <phoneticPr fontId="11" type="noConversion"/>
  </si>
  <si>
    <t>반환금</t>
    <phoneticPr fontId="11" type="noConversion"/>
  </si>
  <si>
    <t xml:space="preserve">(단위 : 천원) </t>
    <phoneticPr fontId="11" type="noConversion"/>
  </si>
  <si>
    <t>과목
(관)</t>
    <phoneticPr fontId="11" type="noConversion"/>
  </si>
  <si>
    <t>세입총계</t>
    <phoneticPr fontId="11" type="noConversion"/>
  </si>
  <si>
    <t>세출총계</t>
    <phoneticPr fontId="11" type="noConversion"/>
  </si>
  <si>
    <t>입소자부담금수입</t>
    <phoneticPr fontId="11" type="noConversion"/>
  </si>
  <si>
    <t>사무비</t>
  </si>
  <si>
    <t>전입금</t>
    <phoneticPr fontId="11" type="noConversion"/>
  </si>
  <si>
    <t>예비비및기타</t>
    <phoneticPr fontId="11" type="noConversion"/>
  </si>
  <si>
    <t>이월금</t>
    <phoneticPr fontId="11" type="noConversion"/>
  </si>
  <si>
    <t>적립금</t>
    <phoneticPr fontId="11" type="noConversion"/>
  </si>
  <si>
    <t>잡수입</t>
    <phoneticPr fontId="11" type="noConversion"/>
  </si>
  <si>
    <t>준비금</t>
    <phoneticPr fontId="11" type="noConversion"/>
  </si>
  <si>
    <t>2015 하회원 세입 총계</t>
    <phoneticPr fontId="11" type="noConversion"/>
  </si>
  <si>
    <t>2015 하회원 세출 총계</t>
    <phoneticPr fontId="11" type="noConversion"/>
  </si>
  <si>
    <t xml:space="preserve">사회복지사(10호봉) </t>
    <phoneticPr fontId="11" type="noConversion"/>
  </si>
  <si>
    <t>간호사(2호봉) 2월승급</t>
    <phoneticPr fontId="11" type="noConversion"/>
  </si>
  <si>
    <t xml:space="preserve">간호사(3호봉) </t>
    <phoneticPr fontId="11" type="noConversion"/>
  </si>
  <si>
    <t>간호사(2,3호봉)</t>
    <phoneticPr fontId="11" type="noConversion"/>
  </si>
  <si>
    <t>사회복지사(10호봉)</t>
    <phoneticPr fontId="11" type="noConversion"/>
  </si>
  <si>
    <t>간호사(3호봉) 2월승급</t>
    <phoneticPr fontId="11" type="noConversion"/>
  </si>
  <si>
    <t>직원 간담회의비</t>
    <phoneticPr fontId="11" type="noConversion"/>
  </si>
  <si>
    <t>경조사비</t>
    <phoneticPr fontId="11" type="noConversion"/>
  </si>
  <si>
    <t>운영충당적립금(2015년 적립)</t>
    <phoneticPr fontId="11" type="noConversion"/>
  </si>
  <si>
    <t>환경개선준비금(2015년 적립)</t>
    <phoneticPr fontId="11" type="noConversion"/>
  </si>
  <si>
    <t>시설 공사비(축대공사 등)</t>
    <phoneticPr fontId="11" type="noConversion"/>
  </si>
  <si>
    <t>과년도수입</t>
    <phoneticPr fontId="11" type="noConversion"/>
  </si>
  <si>
    <t>이 하 여 백</t>
    <phoneticPr fontId="11" type="noConversion"/>
  </si>
  <si>
    <t>과년도수입</t>
    <phoneticPr fontId="11" type="noConversion"/>
  </si>
  <si>
    <t>장기요양
급여수입</t>
    <phoneticPr fontId="11" type="noConversion"/>
  </si>
  <si>
    <t>사회복지사(인턴)</t>
    <phoneticPr fontId="11" type="noConversion"/>
  </si>
  <si>
    <t>사회복지사(1호봉)3월</t>
    <phoneticPr fontId="11" type="noConversion"/>
  </si>
  <si>
    <t>3등급(수가) 47,990원/일</t>
    <phoneticPr fontId="11" type="noConversion"/>
  </si>
  <si>
    <t>4등급(수가) 47,990원/일</t>
    <phoneticPr fontId="11" type="noConversion"/>
  </si>
  <si>
    <t>4시간(일반)</t>
    <phoneticPr fontId="11" type="noConversion"/>
  </si>
  <si>
    <t>사회복지사(1호봉)</t>
    <phoneticPr fontId="11" type="noConversion"/>
  </si>
  <si>
    <t>방문요양
본인부담금</t>
    <phoneticPr fontId="11" type="noConversion"/>
  </si>
  <si>
    <t>종사자 복지수당</t>
    <phoneticPr fontId="11" type="noConversion"/>
  </si>
  <si>
    <t>1시간(수급)</t>
    <phoneticPr fontId="11" type="noConversion"/>
  </si>
  <si>
    <t>2시간(수급)</t>
    <phoneticPr fontId="11" type="noConversion"/>
  </si>
  <si>
    <t>3시간(수급)</t>
    <phoneticPr fontId="11" type="noConversion"/>
  </si>
  <si>
    <t>4시간(수급)</t>
    <phoneticPr fontId="11" type="noConversion"/>
  </si>
  <si>
    <t>2. 추경사유</t>
    <phoneticPr fontId="11" type="noConversion"/>
  </si>
  <si>
    <t xml:space="preserve"> 2) 세출</t>
    <phoneticPr fontId="11" type="noConversion"/>
  </si>
  <si>
    <t>1.추경요지</t>
    <phoneticPr fontId="11" type="noConversion"/>
  </si>
  <si>
    <t>증감</t>
    <phoneticPr fontId="11" type="noConversion"/>
  </si>
  <si>
    <t>과목존치</t>
    <phoneticPr fontId="11" type="noConversion"/>
  </si>
  <si>
    <t>전년도이월금(후원금-비지정)</t>
    <phoneticPr fontId="11" type="noConversion"/>
  </si>
  <si>
    <t>2014년 반납분 보조금이자</t>
    <phoneticPr fontId="11" type="noConversion"/>
  </si>
  <si>
    <t>전년도이월금(2014년보조금반납분)</t>
    <phoneticPr fontId="11" type="noConversion"/>
  </si>
  <si>
    <t>전년도이월금(2014년보조금이자반납분)</t>
    <phoneticPr fontId="11" type="noConversion"/>
  </si>
  <si>
    <t>직원 야유회</t>
    <phoneticPr fontId="11" type="noConversion"/>
  </si>
  <si>
    <t>직원 급량비 등</t>
  </si>
  <si>
    <t>야간근무자 식비</t>
  </si>
  <si>
    <t>운영충당 적립금(2015년)</t>
    <phoneticPr fontId="11" type="noConversion"/>
  </si>
  <si>
    <t>환경개선 준비금(2015년)</t>
    <phoneticPr fontId="11" type="noConversion"/>
  </si>
  <si>
    <t>전자결재 이용수수료</t>
    <phoneticPr fontId="11" type="noConversion"/>
  </si>
  <si>
    <t xml:space="preserve"> 이  하  여  백 </t>
    <phoneticPr fontId="11" type="noConversion"/>
  </si>
  <si>
    <t>이 하 여 백</t>
    <phoneticPr fontId="11" type="noConversion"/>
  </si>
  <si>
    <t xml:space="preserve"> 1) 세입</t>
    <phoneticPr fontId="11" type="noConversion"/>
  </si>
  <si>
    <t>사회복지사(9호봉) 2월승급</t>
    <phoneticPr fontId="11" type="noConversion"/>
  </si>
  <si>
    <t>기간제근로자</t>
    <phoneticPr fontId="11" type="noConversion"/>
  </si>
  <si>
    <t>자동개폐장치</t>
    <phoneticPr fontId="11" type="noConversion"/>
  </si>
  <si>
    <t>평가최우수인센티브</t>
    <phoneticPr fontId="11" type="noConversion"/>
  </si>
  <si>
    <t>특별급식비</t>
    <phoneticPr fontId="11" type="noConversion"/>
  </si>
  <si>
    <t xml:space="preserve">   - 변경 내역 없음</t>
    <phoneticPr fontId="11" type="noConversion"/>
  </si>
  <si>
    <t>기간제근무자 파견지원금</t>
    <phoneticPr fontId="11" type="noConversion"/>
  </si>
  <si>
    <t>1명</t>
    <phoneticPr fontId="11" type="noConversion"/>
  </si>
  <si>
    <t>자동개폐장치설치보조금</t>
    <phoneticPr fontId="11" type="noConversion"/>
  </si>
  <si>
    <t>3 차 추 가 경 정 예 산</t>
    <phoneticPr fontId="11" type="noConversion"/>
  </si>
  <si>
    <t>2차추경
예산(A)</t>
    <phoneticPr fontId="11" type="noConversion"/>
  </si>
  <si>
    <t>3차추경
예산(B)</t>
    <phoneticPr fontId="11" type="noConversion"/>
  </si>
  <si>
    <t>2차추경
예산(A)</t>
    <phoneticPr fontId="11" type="noConversion"/>
  </si>
  <si>
    <t>3차추경
예산(B)</t>
    <phoneticPr fontId="11" type="noConversion"/>
  </si>
  <si>
    <t>2015년 &lt;남광소규모요양시설하회원&gt; 3차 추가경정예산 세입·세출총괄표</t>
    <phoneticPr fontId="11" type="noConversion"/>
  </si>
  <si>
    <t>2015년 &lt;하회원(특별-적립금)&gt; 3차 추가경정예산 세출 내역서</t>
    <phoneticPr fontId="11" type="noConversion"/>
  </si>
  <si>
    <t xml:space="preserve">3 차 추 가 경 정 예 산 </t>
    <phoneticPr fontId="11" type="noConversion"/>
  </si>
  <si>
    <t>2015년 &lt;하회원(특별-적립금)&gt; 3차 추가경정예산 세입·세출총괄표</t>
    <phoneticPr fontId="11" type="noConversion"/>
  </si>
  <si>
    <t>2015년 &lt;하회원(특별-적립금)&gt; 3차 추가경정예산 세입 내역서</t>
    <phoneticPr fontId="11" type="noConversion"/>
  </si>
  <si>
    <t>2015년 &lt;남광소규모요양시설 하회원'&gt; 3차 추가경정예산 세출 내역서</t>
    <phoneticPr fontId="11" type="noConversion"/>
  </si>
  <si>
    <t xml:space="preserve"> 3차추경
예산(B)</t>
    <phoneticPr fontId="11" type="noConversion"/>
  </si>
  <si>
    <t>2015년 &lt;남광소규모요양시설'하회원'&gt; 3차 추가경정예산 세입 내역서</t>
    <phoneticPr fontId="11" type="noConversion"/>
  </si>
  <si>
    <t>간호사(1호봉)</t>
    <phoneticPr fontId="11" type="noConversion"/>
  </si>
  <si>
    <t>사회복지사(9호봉) 2월승급</t>
    <phoneticPr fontId="11" type="noConversion"/>
  </si>
  <si>
    <t>2015년 반납분 보조금이자</t>
    <phoneticPr fontId="11" type="noConversion"/>
  </si>
  <si>
    <t>기타잡수입</t>
    <phoneticPr fontId="11" type="noConversion"/>
  </si>
  <si>
    <t>간호사(1호봉)</t>
    <phoneticPr fontId="11" type="noConversion"/>
  </si>
  <si>
    <t>제수당</t>
    <phoneticPr fontId="11" type="noConversion"/>
  </si>
  <si>
    <t>공공요금</t>
    <phoneticPr fontId="11" type="noConversion"/>
  </si>
  <si>
    <t>각종회의 등</t>
    <phoneticPr fontId="11" type="noConversion"/>
  </si>
  <si>
    <t>기타 수용비 및 수수료</t>
    <phoneticPr fontId="11" type="noConversion"/>
  </si>
  <si>
    <t>직원역량강화비(직원연수,직무교육 등)</t>
    <phoneticPr fontId="11" type="noConversion"/>
  </si>
  <si>
    <t>기타 보수공사</t>
    <phoneticPr fontId="11" type="noConversion"/>
  </si>
  <si>
    <t>시설장비 유지관리비(건축설비 및 비품수선비)</t>
    <phoneticPr fontId="11" type="noConversion"/>
  </si>
  <si>
    <t>증감
(B-A)</t>
    <phoneticPr fontId="11" type="noConversion"/>
  </si>
  <si>
    <t>1년미만 퇴사자 퇴직연금 환급금</t>
    <phoneticPr fontId="11" type="noConversion"/>
  </si>
  <si>
    <t>홍보사업비</t>
    <phoneticPr fontId="11" type="noConversion"/>
  </si>
  <si>
    <t>과목존치</t>
    <phoneticPr fontId="11" type="noConversion"/>
  </si>
  <si>
    <t>시설장</t>
    <phoneticPr fontId="11" type="noConversion"/>
  </si>
  <si>
    <t>&lt;하회원&gt;</t>
    <phoneticPr fontId="11" type="noConversion"/>
  </si>
  <si>
    <t>사회복지사(9,10호봉)</t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</si>
  <si>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종사자 처우개선비</t>
    </r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</si>
  <si>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명절휴가비</t>
    </r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</si>
  <si>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가족수당</t>
    </r>
    <phoneticPr fontId="11" type="noConversion"/>
  </si>
  <si>
    <t>관리원</t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</si>
  <si>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업무수당</t>
    </r>
    <phoneticPr fontId="11" type="noConversion"/>
  </si>
  <si>
    <t>시설장 직무 수당</t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</si>
  <si>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직무수당</t>
    </r>
    <phoneticPr fontId="11" type="noConversion"/>
  </si>
  <si>
    <t>평가 최우수 인센티브 외</t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</si>
  <si>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성과급</t>
    </r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</si>
  <si>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종사자 복지수당</t>
    </r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</si>
  <si>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시간 외 근무수당</t>
    </r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</si>
  <si>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연가보상비</t>
    </r>
    <phoneticPr fontId="11" type="noConversion"/>
  </si>
  <si>
    <r>
      <rPr>
        <b/>
        <sz val="10"/>
        <rFont val="맑은 고딕"/>
        <family val="3"/>
        <charset val="129"/>
      </rPr>
      <t>–</t>
    </r>
    <r>
      <rPr>
        <b/>
        <sz val="10"/>
        <rFont val="굴림체"/>
        <family val="3"/>
        <charset val="129"/>
      </rPr>
      <t>종사자 장려수당</t>
    </r>
    <phoneticPr fontId="11" type="noConversion"/>
  </si>
  <si>
    <t>=</t>
    <phoneticPr fontId="11" type="noConversion"/>
  </si>
  <si>
    <t>=</t>
    <phoneticPr fontId="11" type="noConversion"/>
  </si>
  <si>
    <t>자원봉사자,후원자 관리비</t>
    <phoneticPr fontId="11" type="noConversion"/>
  </si>
  <si>
    <t>소모품구입비(쓰레기봉투 등)</t>
    <phoneticPr fontId="11" type="noConversion"/>
  </si>
  <si>
    <t>수용비 및
수수료</t>
    <phoneticPr fontId="11" type="noConversion"/>
  </si>
  <si>
    <t>수용비 및
수수료</t>
    <phoneticPr fontId="11" type="noConversion"/>
  </si>
  <si>
    <t>2014년 생계보조금 반납</t>
    <phoneticPr fontId="11" type="noConversion"/>
  </si>
  <si>
    <t>사회보험
부담금</t>
    <phoneticPr fontId="11" type="noConversion"/>
  </si>
  <si>
    <t>예비비 및
기타</t>
    <phoneticPr fontId="11" type="noConversion"/>
  </si>
  <si>
    <t>예비비 및
기타</t>
    <phoneticPr fontId="11" type="noConversion"/>
  </si>
  <si>
    <t>수용기관경비</t>
    <phoneticPr fontId="11" type="noConversion"/>
  </si>
  <si>
    <t>봉사자후원자관리비</t>
    <phoneticPr fontId="11" type="noConversion"/>
  </si>
  <si>
    <t>기타운영비</t>
    <phoneticPr fontId="11" type="noConversion"/>
  </si>
  <si>
    <t>직원 근무복</t>
    <phoneticPr fontId="11" type="noConversion"/>
  </si>
  <si>
    <t xml:space="preserve">    - 요양급여수입 감소 : 방문요양 대상자 감소에 따른 수입 감소</t>
    <phoneticPr fontId="11" type="noConversion"/>
  </si>
  <si>
    <t xml:space="preserve">    - 잡수입 증가 : 중식비 수입 증가</t>
    <phoneticPr fontId="11" type="noConversion"/>
  </si>
  <si>
    <t xml:space="preserve">    - 사업비 감소 : 연료비 절감으로 인한 운영비 감소</t>
    <phoneticPr fontId="11" type="noConversion"/>
  </si>
  <si>
    <t xml:space="preserve">    - 사무비 감소 : 세입 감소에 따른 전반적인 절감 조정 </t>
    <phoneticPr fontId="11" type="noConversion"/>
  </si>
  <si>
    <t xml:space="preserve">    - 입소자부담금 수입의 증가 : 입소자 등급 변동에 따른 수입 증가</t>
    <phoneticPr fontId="11" type="noConversion"/>
  </si>
  <si>
    <t xml:space="preserve">    - 재산조성비 감소 : 세출 예산 조정에 따른 전반적인 감소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</si>
</sst>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76" formatCode="#,##0_ "/>
    <numFmt numFmtId="177" formatCode="#,##0&quot;명&quot;"/>
    <numFmt numFmtId="178" formatCode="#,##0&quot;월&quot;"/>
    <numFmt numFmtId="179" formatCode="#,##0&quot;주&quot;"/>
    <numFmt numFmtId="180" formatCode="#,##0&quot;box&quot;"/>
    <numFmt numFmtId="181" formatCode="#,##0&quot;ea&quot;"/>
    <numFmt numFmtId="182" formatCode="#,##0&quot;개&quot;"/>
    <numFmt numFmtId="183" formatCode="#,##0&quot;회&quot;"/>
    <numFmt numFmtId="184" formatCode="#,##0&quot;원&quot;"/>
    <numFmt numFmtId="185" formatCode="0.0%"/>
    <numFmt numFmtId="186" formatCode="_-* #,##0.0_-;\-* #,##0.0_-;_-* &quot;-&quot;_-;_-@_-"/>
    <numFmt numFmtId="187" formatCode="#,###"/>
    <numFmt numFmtId="188" formatCode="#,##0&quot;시간&quot;"/>
    <numFmt numFmtId="189" formatCode="#,##0&quot;Set&quot;"/>
    <numFmt numFmtId="190" formatCode="0.000%"/>
    <numFmt numFmtId="191" formatCode="#,##0_);[Red]\(#,##0\)"/>
    <numFmt numFmtId="192" formatCode="_-* #,##0.000_-;\-* #,##0.000_-;_-* &quot;-&quot;_-;_-@_-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b/>
      <sz val="10"/>
      <color indexed="63"/>
      <name val="굴림체"/>
      <family val="3"/>
      <charset val="129"/>
    </font>
    <font>
      <sz val="10"/>
      <color indexed="9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0"/>
      <name val="굴림체"/>
      <family val="3"/>
      <charset val="129"/>
    </font>
    <font>
      <b/>
      <sz val="11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color indexed="63"/>
      <name val="굴림체"/>
      <family val="3"/>
      <charset val="129"/>
    </font>
    <font>
      <b/>
      <sz val="18"/>
      <name val="굴림체"/>
      <family val="3"/>
      <charset val="129"/>
    </font>
    <font>
      <b/>
      <sz val="10"/>
      <color indexed="63"/>
      <name val="굴림"/>
      <family val="3"/>
      <charset val="129"/>
    </font>
    <font>
      <sz val="11"/>
      <name val="굴림체"/>
      <family val="3"/>
      <charset val="129"/>
    </font>
    <font>
      <b/>
      <u/>
      <sz val="18"/>
      <name val="굴림체"/>
      <family val="3"/>
      <charset val="129"/>
    </font>
    <font>
      <sz val="10"/>
      <color indexed="8"/>
      <name val="굴림체"/>
      <family val="3"/>
      <charset val="129"/>
    </font>
    <font>
      <b/>
      <u/>
      <sz val="20"/>
      <name val="굴림체"/>
      <family val="3"/>
      <charset val="129"/>
    </font>
    <font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  <font>
      <sz val="11"/>
      <color rgb="FFFF0000"/>
      <name val="돋움"/>
      <family val="3"/>
      <charset val="129"/>
    </font>
    <font>
      <b/>
      <sz val="10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4413">
    <xf numFmtId="0" fontId="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21" fillId="0" borderId="0"/>
    <xf numFmtId="0" fontId="21" fillId="0" borderId="0"/>
    <xf numFmtId="41" fontId="21" fillId="0" borderId="0"/>
    <xf numFmtId="9" fontId="21" fillId="0" borderId="0"/>
    <xf numFmtId="9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0">
    <xf numFmtId="0" fontId="0" fillId="0" borderId="0" xfId="0"/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3" applyNumberFormat="1" applyFont="1" applyFill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3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horizontal="center" vertical="center"/>
    </xf>
    <xf numFmtId="0" fontId="16" fillId="2" borderId="11" xfId="0" applyNumberFormat="1" applyFont="1" applyFill="1" applyBorder="1" applyAlignment="1">
      <alignment horizontal="center" vertical="center" shrinkToFit="1"/>
    </xf>
    <xf numFmtId="0" fontId="16" fillId="3" borderId="14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2" xfId="0" applyNumberFormat="1" applyFont="1" applyFill="1" applyBorder="1" applyAlignment="1">
      <alignment vertical="top" shrinkToFit="1"/>
    </xf>
    <xf numFmtId="0" fontId="16" fillId="4" borderId="8" xfId="0" applyNumberFormat="1" applyFont="1" applyFill="1" applyBorder="1" applyAlignment="1">
      <alignment vertical="center" shrinkToFit="1"/>
    </xf>
    <xf numFmtId="177" fontId="14" fillId="0" borderId="0" xfId="0" applyNumberFormat="1" applyFont="1" applyFill="1" applyBorder="1" applyAlignment="1">
      <alignment horizontal="right" vertical="center" shrinkToFit="1"/>
    </xf>
    <xf numFmtId="0" fontId="16" fillId="3" borderId="14" xfId="0" applyNumberFormat="1" applyFont="1" applyFill="1" applyBorder="1" applyAlignment="1">
      <alignment horizontal="center" vertical="center" shrinkToFit="1"/>
    </xf>
    <xf numFmtId="183" fontId="14" fillId="0" borderId="0" xfId="0" applyNumberFormat="1" applyFont="1" applyFill="1" applyBorder="1" applyAlignment="1">
      <alignment horizontal="center" vertical="center" shrinkToFi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/>
    </xf>
    <xf numFmtId="176" fontId="16" fillId="4" borderId="20" xfId="0" applyNumberFormat="1" applyFont="1" applyFill="1" applyBorder="1" applyAlignment="1">
      <alignment horizontal="right" vertical="center"/>
    </xf>
    <xf numFmtId="176" fontId="16" fillId="3" borderId="31" xfId="0" applyNumberFormat="1" applyFont="1" applyFill="1" applyBorder="1" applyAlignment="1">
      <alignment horizontal="right" vertical="center"/>
    </xf>
    <xf numFmtId="176" fontId="16" fillId="3" borderId="20" xfId="0" applyNumberFormat="1" applyFont="1" applyFill="1" applyBorder="1" applyAlignment="1">
      <alignment horizontal="right" vertical="center"/>
    </xf>
    <xf numFmtId="176" fontId="13" fillId="3" borderId="11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Fill="1" applyAlignment="1">
      <alignment horizontal="right" vertical="center"/>
    </xf>
    <xf numFmtId="0" fontId="20" fillId="0" borderId="0" xfId="4" applyNumberFormat="1" applyFont="1" applyFill="1" applyAlignment="1">
      <alignment horizontal="right" vertical="center"/>
    </xf>
    <xf numFmtId="41" fontId="15" fillId="0" borderId="0" xfId="3" applyFont="1" applyFill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 shrinkToFit="1"/>
    </xf>
    <xf numFmtId="41" fontId="14" fillId="0" borderId="0" xfId="3" applyFont="1" applyFill="1" applyBorder="1" applyAlignment="1">
      <alignment horizontal="right" vertical="center" shrinkToFit="1"/>
    </xf>
    <xf numFmtId="183" fontId="14" fillId="0" borderId="4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41" fontId="14" fillId="0" borderId="0" xfId="3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Alignment="1">
      <alignment horizontal="center" vertical="center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shrinkToFit="1"/>
    </xf>
    <xf numFmtId="0" fontId="16" fillId="2" borderId="3" xfId="0" applyNumberFormat="1" applyFont="1" applyFill="1" applyBorder="1" applyAlignment="1">
      <alignment horizontal="center" vertical="center" shrinkToFit="1"/>
    </xf>
    <xf numFmtId="0" fontId="16" fillId="4" borderId="8" xfId="0" applyNumberFormat="1" applyFont="1" applyFill="1" applyBorder="1" applyAlignment="1">
      <alignment horizontal="right" vertical="center" shrinkToFit="1"/>
    </xf>
    <xf numFmtId="0" fontId="16" fillId="3" borderId="12" xfId="0" applyNumberFormat="1" applyFont="1" applyFill="1" applyBorder="1" applyAlignment="1">
      <alignment vertical="center" shrinkToFit="1"/>
    </xf>
    <xf numFmtId="0" fontId="16" fillId="3" borderId="14" xfId="0" applyNumberFormat="1" applyFont="1" applyFill="1" applyBorder="1" applyAlignment="1">
      <alignment horizontal="right" vertical="center" shrinkToFit="1"/>
    </xf>
    <xf numFmtId="0" fontId="13" fillId="5" borderId="8" xfId="0" applyNumberFormat="1" applyFont="1" applyFill="1" applyBorder="1" applyAlignment="1">
      <alignment horizontal="right" vertical="center" shrinkToFit="1"/>
    </xf>
    <xf numFmtId="0" fontId="16" fillId="3" borderId="8" xfId="0" applyNumberFormat="1" applyFont="1" applyFill="1" applyBorder="1" applyAlignment="1">
      <alignment horizontal="center" vertical="center" shrinkToFit="1"/>
    </xf>
    <xf numFmtId="0" fontId="16" fillId="3" borderId="8" xfId="0" applyNumberFormat="1" applyFont="1" applyFill="1" applyBorder="1" applyAlignment="1">
      <alignment horizontal="right" vertical="center" shrinkToFit="1"/>
    </xf>
    <xf numFmtId="0" fontId="22" fillId="0" borderId="11" xfId="0" applyNumberFormat="1" applyFont="1" applyFill="1" applyBorder="1" applyAlignment="1">
      <alignment horizontal="center" vertical="center" shrinkToFit="1"/>
    </xf>
    <xf numFmtId="0" fontId="19" fillId="0" borderId="2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vertical="center" shrinkToFit="1"/>
    </xf>
    <xf numFmtId="183" fontId="14" fillId="0" borderId="0" xfId="0" applyNumberFormat="1" applyFont="1" applyFill="1" applyBorder="1" applyAlignment="1">
      <alignment vertical="center" shrinkToFit="1"/>
    </xf>
    <xf numFmtId="0" fontId="16" fillId="5" borderId="10" xfId="0" applyNumberFormat="1" applyFont="1" applyFill="1" applyBorder="1" applyAlignment="1">
      <alignment horizontal="center" vertical="center" shrinkToFit="1"/>
    </xf>
    <xf numFmtId="176" fontId="14" fillId="0" borderId="4" xfId="0" applyNumberFormat="1" applyFont="1" applyFill="1" applyBorder="1" applyAlignment="1">
      <alignment vertical="center" shrinkToFit="1"/>
    </xf>
    <xf numFmtId="185" fontId="14" fillId="0" borderId="0" xfId="1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7" borderId="4" xfId="0" applyNumberFormat="1" applyFont="1" applyFill="1" applyBorder="1" applyAlignment="1">
      <alignment horizontal="center" vertical="center" shrinkToFit="1"/>
    </xf>
    <xf numFmtId="176" fontId="14" fillId="7" borderId="0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vertical="center" shrinkToFit="1"/>
    </xf>
    <xf numFmtId="0" fontId="14" fillId="0" borderId="0" xfId="3" applyNumberFormat="1" applyFont="1" applyFill="1" applyBorder="1" applyAlignment="1">
      <alignment horizontal="right" vertical="center"/>
    </xf>
    <xf numFmtId="178" fontId="14" fillId="0" borderId="4" xfId="0" applyNumberFormat="1" applyFont="1" applyFill="1" applyBorder="1" applyAlignment="1">
      <alignment vertical="center" shrinkToFit="1"/>
    </xf>
    <xf numFmtId="183" fontId="14" fillId="0" borderId="4" xfId="0" applyNumberFormat="1" applyFont="1" applyFill="1" applyBorder="1" applyAlignment="1">
      <alignment vertical="center" shrinkToFit="1"/>
    </xf>
    <xf numFmtId="180" fontId="14" fillId="0" borderId="4" xfId="0" applyNumberFormat="1" applyFont="1" applyFill="1" applyBorder="1" applyAlignment="1">
      <alignment vertical="center" shrinkToFit="1"/>
    </xf>
    <xf numFmtId="176" fontId="14" fillId="0" borderId="0" xfId="0" applyNumberFormat="1" applyFont="1" applyFill="1" applyBorder="1" applyAlignment="1">
      <alignment horizontal="right" vertical="center" shrinkToFit="1"/>
    </xf>
    <xf numFmtId="180" fontId="14" fillId="0" borderId="4" xfId="0" applyNumberFormat="1" applyFont="1" applyFill="1" applyBorder="1" applyAlignment="1">
      <alignment horizontal="right" vertical="center" shrinkToFit="1"/>
    </xf>
    <xf numFmtId="0" fontId="14" fillId="0" borderId="0" xfId="18" applyFont="1" applyFill="1" applyBorder="1" applyAlignment="1">
      <alignment horizontal="left" vertical="center" shrinkToFit="1"/>
    </xf>
    <xf numFmtId="0" fontId="23" fillId="6" borderId="0" xfId="17" applyFont="1" applyFill="1" applyAlignment="1">
      <alignment horizontal="center" vertical="center"/>
    </xf>
    <xf numFmtId="0" fontId="26" fillId="6" borderId="0" xfId="17" applyFont="1" applyFill="1" applyAlignment="1">
      <alignment horizontal="center" vertical="center"/>
    </xf>
    <xf numFmtId="0" fontId="17" fillId="0" borderId="9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 shrinkToFit="1"/>
    </xf>
    <xf numFmtId="0" fontId="17" fillId="0" borderId="3" xfId="0" applyNumberFormat="1" applyFont="1" applyFill="1" applyBorder="1" applyAlignment="1">
      <alignment vertical="center" shrinkToFit="1"/>
    </xf>
    <xf numFmtId="0" fontId="27" fillId="0" borderId="11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vertical="center" shrinkToFit="1"/>
    </xf>
    <xf numFmtId="0" fontId="27" fillId="0" borderId="1" xfId="0" applyNumberFormat="1" applyFont="1" applyFill="1" applyBorder="1" applyAlignment="1">
      <alignment horizontal="center" vertical="top" wrapText="1" shrinkToFit="1"/>
    </xf>
    <xf numFmtId="0" fontId="27" fillId="0" borderId="2" xfId="0" applyNumberFormat="1" applyFont="1" applyFill="1" applyBorder="1" applyAlignment="1">
      <alignment vertical="top" wrapText="1" shrinkToFit="1"/>
    </xf>
    <xf numFmtId="0" fontId="27" fillId="0" borderId="1" xfId="0" applyNumberFormat="1" applyFont="1" applyFill="1" applyBorder="1" applyAlignment="1">
      <alignment horizontal="center" vertical="center" wrapText="1" shrinkToFit="1"/>
    </xf>
    <xf numFmtId="176" fontId="16" fillId="2" borderId="31" xfId="0" applyNumberFormat="1" applyFont="1" applyFill="1" applyBorder="1" applyAlignment="1">
      <alignment horizontal="right" vertical="center"/>
    </xf>
    <xf numFmtId="0" fontId="27" fillId="0" borderId="3" xfId="0" applyNumberFormat="1" applyFont="1" applyFill="1" applyBorder="1" applyAlignment="1">
      <alignment horizontal="center" vertical="center" wrapText="1" shrinkToFit="1"/>
    </xf>
    <xf numFmtId="176" fontId="14" fillId="0" borderId="31" xfId="0" applyNumberFormat="1" applyFont="1" applyFill="1" applyBorder="1" applyAlignment="1">
      <alignment horizontal="right" vertical="center"/>
    </xf>
    <xf numFmtId="0" fontId="27" fillId="0" borderId="2" xfId="0" applyNumberFormat="1" applyFont="1" applyFill="1" applyBorder="1" applyAlignment="1">
      <alignment vertical="center" shrinkToFit="1"/>
    </xf>
    <xf numFmtId="176" fontId="16" fillId="2" borderId="3" xfId="0" applyNumberFormat="1" applyFont="1" applyFill="1" applyBorder="1" applyAlignment="1">
      <alignment horizontal="right" vertical="center"/>
    </xf>
    <xf numFmtId="0" fontId="27" fillId="0" borderId="3" xfId="0" applyNumberFormat="1" applyFont="1" applyFill="1" applyBorder="1" applyAlignment="1">
      <alignment vertical="center" shrinkToFit="1"/>
    </xf>
    <xf numFmtId="0" fontId="27" fillId="0" borderId="11" xfId="0" applyNumberFormat="1" applyFont="1" applyFill="1" applyBorder="1" applyAlignment="1">
      <alignment horizontal="center" vertical="center" wrapText="1" shrinkToFit="1"/>
    </xf>
    <xf numFmtId="176" fontId="16" fillId="3" borderId="3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0" fontId="14" fillId="0" borderId="9" xfId="0" applyNumberFormat="1" applyFont="1" applyFill="1" applyBorder="1" applyAlignment="1">
      <alignment horizontal="center" vertical="center" wrapText="1" shrinkToFit="1"/>
    </xf>
    <xf numFmtId="41" fontId="14" fillId="0" borderId="0" xfId="3" applyFont="1" applyFill="1" applyAlignment="1">
      <alignment horizontal="center" vertical="center"/>
    </xf>
    <xf numFmtId="186" fontId="14" fillId="0" borderId="0" xfId="3" applyNumberFormat="1" applyFont="1" applyFill="1" applyAlignment="1">
      <alignment horizontal="center" vertical="center"/>
    </xf>
    <xf numFmtId="0" fontId="16" fillId="4" borderId="8" xfId="0" applyNumberFormat="1" applyFont="1" applyFill="1" applyBorder="1" applyAlignment="1">
      <alignment horizontal="center" vertical="center" shrinkToFit="1"/>
    </xf>
    <xf numFmtId="176" fontId="16" fillId="4" borderId="13" xfId="3" applyNumberFormat="1" applyFont="1" applyFill="1" applyBorder="1" applyAlignment="1">
      <alignment horizontal="right" vertical="center" shrinkToFit="1"/>
    </xf>
    <xf numFmtId="176" fontId="16" fillId="3" borderId="15" xfId="3" applyNumberFormat="1" applyFont="1" applyFill="1" applyBorder="1" applyAlignment="1">
      <alignment horizontal="right" vertical="center" shrinkToFit="1"/>
    </xf>
    <xf numFmtId="184" fontId="14" fillId="7" borderId="0" xfId="0" applyNumberFormat="1" applyFont="1" applyFill="1" applyBorder="1" applyAlignment="1">
      <alignment horizontal="right" vertical="center" shrinkToFit="1"/>
    </xf>
    <xf numFmtId="177" fontId="14" fillId="7" borderId="0" xfId="0" applyNumberFormat="1" applyFont="1" applyFill="1" applyBorder="1" applyAlignment="1">
      <alignment horizontal="center" vertical="center" shrinkToFit="1"/>
    </xf>
    <xf numFmtId="178" fontId="14" fillId="7" borderId="0" xfId="0" applyNumberFormat="1" applyFont="1" applyFill="1" applyBorder="1" applyAlignment="1">
      <alignment horizontal="right" vertical="center" shrinkToFit="1"/>
    </xf>
    <xf numFmtId="9" fontId="14" fillId="7" borderId="0" xfId="0" applyNumberFormat="1" applyFont="1" applyFill="1" applyBorder="1" applyAlignment="1">
      <alignment horizontal="right" vertical="center" shrinkToFit="1"/>
    </xf>
    <xf numFmtId="0" fontId="13" fillId="5" borderId="8" xfId="0" applyNumberFormat="1" applyFont="1" applyFill="1" applyBorder="1" applyAlignment="1">
      <alignment vertical="center" shrinkToFit="1"/>
    </xf>
    <xf numFmtId="0" fontId="13" fillId="5" borderId="8" xfId="0" applyNumberFormat="1" applyFont="1" applyFill="1" applyBorder="1" applyAlignment="1">
      <alignment horizontal="center" vertical="center" shrinkToFit="1"/>
    </xf>
    <xf numFmtId="176" fontId="13" fillId="5" borderId="13" xfId="3" applyNumberFormat="1" applyFont="1" applyFill="1" applyBorder="1" applyAlignment="1">
      <alignment horizontal="right" vertical="center" shrinkToFit="1"/>
    </xf>
    <xf numFmtId="0" fontId="16" fillId="3" borderId="8" xfId="0" applyNumberFormat="1" applyFont="1" applyFill="1" applyBorder="1" applyAlignment="1">
      <alignment vertical="center" shrinkToFit="1"/>
    </xf>
    <xf numFmtId="176" fontId="13" fillId="3" borderId="1" xfId="0" applyNumberFormat="1" applyFont="1" applyFill="1" applyBorder="1" applyAlignment="1">
      <alignment horizontal="right" vertical="center"/>
    </xf>
    <xf numFmtId="0" fontId="13" fillId="3" borderId="12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right" vertical="center" shrinkToFit="1"/>
    </xf>
    <xf numFmtId="176" fontId="13" fillId="3" borderId="15" xfId="3" applyNumberFormat="1" applyFont="1" applyFill="1" applyBorder="1" applyAlignment="1">
      <alignment horizontal="right"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3" fontId="15" fillId="0" borderId="0" xfId="0" applyNumberFormat="1" applyFont="1" applyFill="1" applyBorder="1" applyAlignment="1">
      <alignment horizontal="center" vertical="center"/>
    </xf>
    <xf numFmtId="187" fontId="15" fillId="0" borderId="0" xfId="0" applyNumberFormat="1" applyFont="1" applyFill="1" applyBorder="1" applyAlignment="1">
      <alignment horizontal="center" vertical="center"/>
    </xf>
    <xf numFmtId="0" fontId="16" fillId="4" borderId="14" xfId="0" applyNumberFormat="1" applyFont="1" applyFill="1" applyBorder="1" applyAlignment="1">
      <alignment horizontal="center" vertical="center" shrinkToFit="1"/>
    </xf>
    <xf numFmtId="0" fontId="16" fillId="4" borderId="14" xfId="0" applyNumberFormat="1" applyFont="1" applyFill="1" applyBorder="1" applyAlignment="1">
      <alignment vertical="center" shrinkToFit="1"/>
    </xf>
    <xf numFmtId="0" fontId="16" fillId="4" borderId="14" xfId="0" applyNumberFormat="1" applyFont="1" applyFill="1" applyBorder="1" applyAlignment="1">
      <alignment horizontal="right" vertical="center" shrinkToFit="1"/>
    </xf>
    <xf numFmtId="176" fontId="16" fillId="4" borderId="15" xfId="3" applyNumberFormat="1" applyFont="1" applyFill="1" applyBorder="1" applyAlignment="1">
      <alignment horizontal="right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17" fillId="7" borderId="2" xfId="0" applyNumberFormat="1" applyFont="1" applyFill="1" applyBorder="1" applyAlignment="1">
      <alignment horizontal="center" vertical="center" shrinkToFit="1"/>
    </xf>
    <xf numFmtId="176" fontId="14" fillId="0" borderId="9" xfId="3" applyNumberFormat="1" applyFont="1" applyFill="1" applyBorder="1" applyAlignment="1">
      <alignment vertical="center" shrinkToFit="1"/>
    </xf>
    <xf numFmtId="0" fontId="16" fillId="3" borderId="10" xfId="0" applyNumberFormat="1" applyFont="1" applyFill="1" applyBorder="1" applyAlignment="1">
      <alignment horizontal="center" vertical="center" shrinkToFit="1"/>
    </xf>
    <xf numFmtId="176" fontId="16" fillId="3" borderId="13" xfId="3" applyNumberFormat="1" applyFont="1" applyFill="1" applyBorder="1" applyAlignment="1">
      <alignment horizontal="right" vertical="center" shrinkToFit="1"/>
    </xf>
    <xf numFmtId="41" fontId="14" fillId="0" borderId="4" xfId="3" applyFont="1" applyFill="1" applyBorder="1" applyAlignment="1">
      <alignment horizontal="right" vertical="center" shrinkToFit="1"/>
    </xf>
    <xf numFmtId="0" fontId="18" fillId="0" borderId="0" xfId="0" applyNumberFormat="1" applyFont="1" applyFill="1" applyBorder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 shrinkToFit="1"/>
    </xf>
    <xf numFmtId="0" fontId="14" fillId="0" borderId="0" xfId="3" applyNumberFormat="1" applyFont="1" applyFill="1" applyAlignment="1">
      <alignment horizontal="right" vertical="center"/>
    </xf>
    <xf numFmtId="0" fontId="0" fillId="0" borderId="0" xfId="0"/>
    <xf numFmtId="0" fontId="14" fillId="0" borderId="0" xfId="0" applyNumberFormat="1" applyFont="1" applyFill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 shrinkToFit="1"/>
    </xf>
    <xf numFmtId="0" fontId="14" fillId="0" borderId="4" xfId="0" applyNumberFormat="1" applyFont="1" applyFill="1" applyBorder="1" applyAlignment="1">
      <alignment vertical="center" shrinkToFit="1"/>
    </xf>
    <xf numFmtId="176" fontId="16" fillId="4" borderId="11" xfId="0" applyNumberFormat="1" applyFont="1" applyFill="1" applyBorder="1" applyAlignment="1">
      <alignment horizontal="right" vertical="center"/>
    </xf>
    <xf numFmtId="176" fontId="16" fillId="3" borderId="11" xfId="0" applyNumberFormat="1" applyFont="1" applyFill="1" applyBorder="1" applyAlignment="1">
      <alignment horizontal="right" vertical="center"/>
    </xf>
    <xf numFmtId="0" fontId="14" fillId="0" borderId="11" xfId="0" applyNumberFormat="1" applyFont="1" applyFill="1" applyBorder="1" applyAlignment="1">
      <alignment horizontal="center" vertical="center" wrapText="1" shrinkToFit="1"/>
    </xf>
    <xf numFmtId="176" fontId="16" fillId="2" borderId="11" xfId="0" applyNumberFormat="1" applyFont="1" applyFill="1" applyBorder="1" applyAlignment="1">
      <alignment horizontal="right" vertical="center"/>
    </xf>
    <xf numFmtId="176" fontId="16" fillId="2" borderId="20" xfId="0" applyNumberFormat="1" applyFont="1" applyFill="1" applyBorder="1" applyAlignment="1">
      <alignment horizontal="right"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9" xfId="3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9" fontId="14" fillId="0" borderId="0" xfId="0" applyNumberFormat="1" applyFont="1" applyFill="1" applyBorder="1" applyAlignment="1">
      <alignment horizontal="right" vertical="center" shrinkToFit="1"/>
    </xf>
    <xf numFmtId="0" fontId="16" fillId="5" borderId="8" xfId="0" applyNumberFormat="1" applyFont="1" applyFill="1" applyBorder="1" applyAlignment="1">
      <alignment horizontal="right" vertical="center" shrinkToFit="1"/>
    </xf>
    <xf numFmtId="184" fontId="14" fillId="0" borderId="0" xfId="0" applyNumberFormat="1" applyFont="1" applyFill="1" applyBorder="1" applyAlignment="1">
      <alignment horizontal="right" vertical="center" shrinkToFit="1"/>
    </xf>
    <xf numFmtId="0" fontId="16" fillId="5" borderId="8" xfId="0" applyNumberFormat="1" applyFont="1" applyFill="1" applyBorder="1" applyAlignment="1">
      <alignment horizontal="center" vertical="center" shrinkToFit="1"/>
    </xf>
    <xf numFmtId="0" fontId="16" fillId="5" borderId="8" xfId="0" applyNumberFormat="1" applyFont="1" applyFill="1" applyBorder="1" applyAlignment="1">
      <alignment vertical="center" shrinkToFit="1"/>
    </xf>
    <xf numFmtId="177" fontId="14" fillId="0" borderId="0" xfId="0" applyNumberFormat="1" applyFont="1" applyFill="1" applyBorder="1" applyAlignment="1">
      <alignment horizontal="center" vertical="center" shrinkToFit="1"/>
    </xf>
    <xf numFmtId="177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right" vertical="center" shrinkToFit="1"/>
    </xf>
    <xf numFmtId="41" fontId="14" fillId="0" borderId="0" xfId="3" applyFont="1" applyFill="1" applyAlignment="1">
      <alignment horizontal="center" vertical="center"/>
    </xf>
    <xf numFmtId="186" fontId="14" fillId="0" borderId="0" xfId="3" applyNumberFormat="1" applyFont="1" applyFill="1" applyAlignment="1">
      <alignment horizontal="center" vertical="center"/>
    </xf>
    <xf numFmtId="176" fontId="16" fillId="5" borderId="13" xfId="3" applyNumberFormat="1" applyFont="1" applyFill="1" applyBorder="1" applyAlignment="1">
      <alignment horizontal="right" vertical="center" shrinkToFit="1"/>
    </xf>
    <xf numFmtId="0" fontId="16" fillId="2" borderId="11" xfId="0" applyNumberFormat="1" applyFont="1" applyFill="1" applyBorder="1" applyAlignment="1">
      <alignment horizontal="center" vertical="center"/>
    </xf>
    <xf numFmtId="0" fontId="16" fillId="2" borderId="15" xfId="0" applyNumberFormat="1" applyFont="1" applyFill="1" applyBorder="1" applyAlignment="1">
      <alignment horizontal="center" vertical="center"/>
    </xf>
    <xf numFmtId="0" fontId="16" fillId="3" borderId="12" xfId="0" applyNumberFormat="1" applyFont="1" applyFill="1" applyBorder="1" applyAlignment="1">
      <alignment horizontal="center" vertical="center" shrinkToFit="1"/>
    </xf>
    <xf numFmtId="0" fontId="16" fillId="3" borderId="15" xfId="0" applyNumberFormat="1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27" fillId="0" borderId="2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7" fillId="0" borderId="9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Alignment="1">
      <alignment horizontal="center" vertical="center"/>
    </xf>
    <xf numFmtId="0" fontId="16" fillId="2" borderId="12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2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0" fontId="14" fillId="0" borderId="2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22" fillId="0" borderId="5" xfId="0" applyNumberFormat="1" applyFont="1" applyFill="1" applyBorder="1" applyAlignment="1">
      <alignment horizontal="center" vertical="center" shrinkToFit="1"/>
    </xf>
    <xf numFmtId="0" fontId="16" fillId="0" borderId="5" xfId="0" applyNumberFormat="1" applyFont="1" applyFill="1" applyBorder="1" applyAlignment="1">
      <alignment horizontal="center" vertical="center" shrinkToFit="1"/>
    </xf>
    <xf numFmtId="0" fontId="0" fillId="0" borderId="9" xfId="0" applyBorder="1"/>
    <xf numFmtId="0" fontId="0" fillId="0" borderId="2" xfId="0" applyBorder="1"/>
    <xf numFmtId="0" fontId="30" fillId="7" borderId="6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16" fillId="2" borderId="11" xfId="0" applyNumberFormat="1" applyFont="1" applyFill="1" applyBorder="1" applyAlignment="1">
      <alignment horizontal="center" vertical="center"/>
    </xf>
    <xf numFmtId="0" fontId="16" fillId="2" borderId="15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13" xfId="0" applyBorder="1"/>
    <xf numFmtId="41" fontId="14" fillId="0" borderId="0" xfId="3" applyFont="1" applyFill="1" applyBorder="1" applyAlignment="1">
      <alignment horizontal="right" vertical="center"/>
    </xf>
    <xf numFmtId="0" fontId="14" fillId="7" borderId="0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Alignment="1">
      <alignment horizontal="center" vertical="center"/>
    </xf>
    <xf numFmtId="183" fontId="14" fillId="0" borderId="0" xfId="0" applyNumberFormat="1" applyFont="1" applyFill="1" applyBorder="1" applyAlignment="1">
      <alignment horizontal="right" vertical="center" shrinkToFit="1"/>
    </xf>
    <xf numFmtId="0" fontId="13" fillId="0" borderId="4" xfId="0" applyNumberFormat="1" applyFont="1" applyFill="1" applyBorder="1" applyAlignment="1">
      <alignment horizontal="left" vertical="center"/>
    </xf>
    <xf numFmtId="176" fontId="14" fillId="0" borderId="7" xfId="3" applyNumberFormat="1" applyFont="1" applyFill="1" applyBorder="1" applyAlignment="1">
      <alignment horizontal="right" vertical="center" shrinkToFit="1"/>
    </xf>
    <xf numFmtId="176" fontId="13" fillId="2" borderId="13" xfId="3" applyNumberFormat="1" applyFont="1" applyFill="1" applyBorder="1" applyAlignment="1">
      <alignment horizontal="right" vertical="center" shrinkToFit="1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vertical="center" shrinkToFit="1"/>
    </xf>
    <xf numFmtId="0" fontId="16" fillId="5" borderId="10" xfId="0" applyNumberFormat="1" applyFont="1" applyFill="1" applyBorder="1" applyAlignment="1">
      <alignment vertical="center" shrinkToFit="1"/>
    </xf>
    <xf numFmtId="0" fontId="16" fillId="5" borderId="8" xfId="0" applyNumberFormat="1" applyFont="1" applyFill="1" applyBorder="1" applyAlignment="1">
      <alignment horizontal="center" vertical="center" shrinkToFit="1"/>
    </xf>
    <xf numFmtId="0" fontId="16" fillId="5" borderId="8" xfId="0" applyNumberFormat="1" applyFont="1" applyFill="1" applyBorder="1" applyAlignment="1">
      <alignment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177" fontId="14" fillId="0" borderId="4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7" borderId="4" xfId="0" applyNumberFormat="1" applyFont="1" applyFill="1" applyBorder="1" applyAlignment="1">
      <alignment vertical="center" shrinkToFit="1"/>
    </xf>
    <xf numFmtId="176" fontId="14" fillId="0" borderId="0" xfId="0" applyNumberFormat="1" applyFont="1" applyFill="1" applyBorder="1" applyAlignment="1">
      <alignment horizontal="right" vertical="center" shrinkToFit="1"/>
    </xf>
    <xf numFmtId="0" fontId="14" fillId="7" borderId="4" xfId="0" applyNumberFormat="1" applyFont="1" applyFill="1" applyBorder="1" applyAlignment="1">
      <alignment horizontal="left" vertical="center" shrinkToFit="1"/>
    </xf>
    <xf numFmtId="41" fontId="14" fillId="0" borderId="0" xfId="3" applyFont="1" applyFill="1" applyAlignment="1">
      <alignment horizontal="center" vertical="center"/>
    </xf>
    <xf numFmtId="186" fontId="14" fillId="0" borderId="0" xfId="3" applyNumberFormat="1" applyFont="1" applyFill="1" applyAlignment="1">
      <alignment horizontal="center" vertical="center"/>
    </xf>
    <xf numFmtId="176" fontId="14" fillId="0" borderId="7" xfId="0" applyNumberFormat="1" applyFont="1" applyFill="1" applyBorder="1" applyAlignment="1">
      <alignment horizontal="center" vertical="center"/>
    </xf>
    <xf numFmtId="176" fontId="13" fillId="2" borderId="9" xfId="3" applyNumberFormat="1" applyFont="1" applyFill="1" applyBorder="1" applyAlignment="1">
      <alignment horizontal="right" vertical="center" shrinkToFit="1"/>
    </xf>
    <xf numFmtId="0" fontId="0" fillId="0" borderId="3" xfId="0" applyBorder="1" applyAlignment="1"/>
    <xf numFmtId="0" fontId="14" fillId="0" borderId="4" xfId="0" applyFont="1" applyFill="1" applyBorder="1" applyAlignment="1">
      <alignment horizontal="right" vertical="center" shrinkToFit="1"/>
    </xf>
    <xf numFmtId="41" fontId="14" fillId="0" borderId="0" xfId="3" applyFont="1" applyFill="1" applyBorder="1" applyAlignment="1">
      <alignment vertical="center" shrinkToFit="1"/>
    </xf>
    <xf numFmtId="178" fontId="14" fillId="0" borderId="0" xfId="0" applyNumberFormat="1" applyFont="1" applyFill="1" applyBorder="1" applyAlignment="1">
      <alignment horizontal="center" vertical="center" shrinkToFit="1"/>
    </xf>
    <xf numFmtId="9" fontId="14" fillId="0" borderId="0" xfId="1" applyFont="1" applyFill="1" applyBorder="1" applyAlignment="1">
      <alignment horizontal="right" vertical="center" shrinkToFit="1"/>
    </xf>
    <xf numFmtId="0" fontId="14" fillId="0" borderId="0" xfId="0" applyNumberFormat="1" applyFont="1" applyFill="1" applyAlignment="1">
      <alignment horizontal="center" vertical="center"/>
    </xf>
    <xf numFmtId="41" fontId="14" fillId="0" borderId="0" xfId="3" applyFont="1" applyFill="1" applyAlignment="1">
      <alignment horizontal="center" vertical="center"/>
    </xf>
    <xf numFmtId="186" fontId="14" fillId="0" borderId="0" xfId="3" applyNumberFormat="1" applyFont="1" applyFill="1" applyAlignment="1">
      <alignment horizontal="center" vertical="center"/>
    </xf>
    <xf numFmtId="0" fontId="0" fillId="0" borderId="2" xfId="0" applyBorder="1" applyAlignment="1"/>
    <xf numFmtId="0" fontId="0" fillId="0" borderId="0" xfId="0"/>
    <xf numFmtId="0" fontId="14" fillId="0" borderId="0" xfId="0" applyNumberFormat="1" applyFont="1" applyFill="1" applyAlignment="1">
      <alignment horizontal="center" vertical="center"/>
    </xf>
    <xf numFmtId="0" fontId="16" fillId="3" borderId="15" xfId="0" applyNumberFormat="1" applyFont="1" applyFill="1" applyBorder="1" applyAlignment="1">
      <alignment vertical="center" shrinkToFit="1"/>
    </xf>
    <xf numFmtId="0" fontId="16" fillId="3" borderId="14" xfId="0" applyNumberFormat="1" applyFont="1" applyFill="1" applyBorder="1" applyAlignment="1">
      <alignment vertical="center" shrinkToFit="1"/>
    </xf>
    <xf numFmtId="0" fontId="14" fillId="0" borderId="5" xfId="0" applyNumberFormat="1" applyFont="1" applyFill="1" applyBorder="1" applyAlignment="1">
      <alignment vertical="center" shrinkToFit="1"/>
    </xf>
    <xf numFmtId="0" fontId="16" fillId="3" borderId="14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vertical="center" shrinkToFit="1"/>
    </xf>
    <xf numFmtId="176" fontId="16" fillId="3" borderId="11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16" fillId="3" borderId="14" xfId="0" applyNumberFormat="1" applyFont="1" applyFill="1" applyBorder="1" applyAlignment="1">
      <alignment horizontal="right" vertical="center" shrinkToFit="1"/>
    </xf>
    <xf numFmtId="0" fontId="16" fillId="3" borderId="11" xfId="0" applyNumberFormat="1" applyFont="1" applyFill="1" applyBorder="1" applyAlignment="1">
      <alignment horizontal="center" vertical="center" shrinkToFit="1"/>
    </xf>
    <xf numFmtId="184" fontId="14" fillId="0" borderId="4" xfId="0" applyNumberFormat="1" applyFont="1" applyFill="1" applyBorder="1" applyAlignment="1">
      <alignment horizontal="right" vertical="center" shrinkToFit="1"/>
    </xf>
    <xf numFmtId="177" fontId="14" fillId="0" borderId="4" xfId="0" applyNumberFormat="1" applyFont="1" applyFill="1" applyBorder="1" applyAlignment="1">
      <alignment horizontal="center" vertical="center" shrinkToFit="1"/>
    </xf>
    <xf numFmtId="0" fontId="14" fillId="7" borderId="0" xfId="0" applyNumberFormat="1" applyFont="1" applyFill="1" applyBorder="1" applyAlignment="1">
      <alignment horizontal="left" vertical="center" shrinkToFit="1"/>
    </xf>
    <xf numFmtId="0" fontId="14" fillId="7" borderId="0" xfId="0" applyNumberFormat="1" applyFont="1" applyFill="1" applyBorder="1" applyAlignment="1">
      <alignment vertical="center" shrinkToFit="1"/>
    </xf>
    <xf numFmtId="41" fontId="14" fillId="0" borderId="0" xfId="3" applyFont="1" applyFill="1" applyAlignment="1">
      <alignment horizontal="center" vertical="center"/>
    </xf>
    <xf numFmtId="176" fontId="16" fillId="3" borderId="15" xfId="3" applyNumberFormat="1" applyFont="1" applyFill="1" applyBorder="1" applyAlignment="1">
      <alignment horizontal="right" vertical="center" shrinkToFit="1"/>
    </xf>
    <xf numFmtId="0" fontId="13" fillId="0" borderId="4" xfId="0" applyNumberFormat="1" applyFont="1" applyFill="1" applyBorder="1" applyAlignment="1">
      <alignment horizontal="left" vertical="center" shrinkToFit="1"/>
    </xf>
    <xf numFmtId="3" fontId="14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 shrinkToFit="1"/>
    </xf>
    <xf numFmtId="0" fontId="14" fillId="0" borderId="8" xfId="0" applyNumberFormat="1" applyFont="1" applyFill="1" applyBorder="1" applyAlignment="1">
      <alignment horizontal="left" vertical="center" shrinkToFit="1"/>
    </xf>
    <xf numFmtId="178" fontId="14" fillId="0" borderId="4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9" fontId="14" fillId="0" borderId="4" xfId="0" applyNumberFormat="1" applyFont="1" applyFill="1" applyBorder="1" applyAlignment="1">
      <alignment horizontal="right" vertical="center" shrinkToFit="1"/>
    </xf>
    <xf numFmtId="0" fontId="14" fillId="0" borderId="8" xfId="0" applyNumberFormat="1" applyFont="1" applyFill="1" applyBorder="1" applyAlignment="1">
      <alignment vertical="center" shrinkToFit="1"/>
    </xf>
    <xf numFmtId="0" fontId="14" fillId="0" borderId="8" xfId="0" applyNumberFormat="1" applyFont="1" applyFill="1" applyBorder="1" applyAlignment="1">
      <alignment horizontal="right" vertical="center" shrinkToFit="1"/>
    </xf>
    <xf numFmtId="176" fontId="14" fillId="0" borderId="13" xfId="3" applyNumberFormat="1" applyFont="1" applyFill="1" applyBorder="1" applyAlignment="1">
      <alignment horizontal="right" vertical="center" shrinkToFit="1"/>
    </xf>
    <xf numFmtId="178" fontId="14" fillId="0" borderId="8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30" fillId="7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6" fillId="4" borderId="38" xfId="0" applyFont="1" applyFill="1" applyBorder="1" applyAlignment="1">
      <alignment horizontal="distributed" vertical="center" indent="1"/>
    </xf>
    <xf numFmtId="3" fontId="16" fillId="4" borderId="38" xfId="0" applyNumberFormat="1" applyFont="1" applyFill="1" applyBorder="1" applyAlignment="1">
      <alignment horizontal="right" vertical="center" indent="1"/>
    </xf>
    <xf numFmtId="0" fontId="14" fillId="0" borderId="38" xfId="0" applyFont="1" applyFill="1" applyBorder="1" applyAlignment="1">
      <alignment horizontal="distributed" vertical="center" indent="1"/>
    </xf>
    <xf numFmtId="3" fontId="14" fillId="0" borderId="38" xfId="0" applyNumberFormat="1" applyFont="1" applyFill="1" applyBorder="1" applyAlignment="1">
      <alignment horizontal="right" vertical="center" indent="1"/>
    </xf>
    <xf numFmtId="0" fontId="14" fillId="0" borderId="38" xfId="0" applyFont="1" applyFill="1" applyBorder="1" applyAlignment="1">
      <alignment horizontal="distributed" vertical="center" wrapText="1" indent="1"/>
    </xf>
    <xf numFmtId="0" fontId="14" fillId="0" borderId="39" xfId="0" applyFont="1" applyFill="1" applyBorder="1" applyAlignment="1">
      <alignment horizontal="distributed" vertical="center" wrapText="1" indent="1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4" fontId="14" fillId="0" borderId="0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vertical="center" shrinkToFit="1"/>
    </xf>
    <xf numFmtId="41" fontId="14" fillId="0" borderId="0" xfId="3" applyFont="1" applyFill="1" applyAlignment="1">
      <alignment horizontal="center" vertical="center"/>
    </xf>
    <xf numFmtId="186" fontId="14" fillId="0" borderId="0" xfId="3" applyNumberFormat="1" applyFont="1" applyFill="1" applyAlignment="1">
      <alignment horizontal="center" vertical="center"/>
    </xf>
    <xf numFmtId="183" fontId="14" fillId="0" borderId="0" xfId="1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right" vertical="center" shrinkToFit="1"/>
    </xf>
    <xf numFmtId="176" fontId="14" fillId="0" borderId="9" xfId="3" applyNumberFormat="1" applyFont="1" applyFill="1" applyBorder="1" applyAlignment="1">
      <alignment horizontal="right" vertical="center" shrinkToFit="1"/>
    </xf>
    <xf numFmtId="177" fontId="14" fillId="0" borderId="0" xfId="0" applyNumberFormat="1" applyFont="1" applyFill="1" applyBorder="1" applyAlignment="1">
      <alignment horizontal="center" vertical="center" shrinkToFit="1"/>
    </xf>
    <xf numFmtId="177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0" fillId="0" borderId="4" xfId="0" applyBorder="1"/>
    <xf numFmtId="0" fontId="14" fillId="0" borderId="0" xfId="0" applyFont="1" applyFill="1" applyBorder="1" applyAlignment="1">
      <alignment horizontal="left" vertical="center" shrinkToFit="1"/>
    </xf>
    <xf numFmtId="10" fontId="14" fillId="0" borderId="0" xfId="1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191" fontId="14" fillId="0" borderId="4" xfId="0" applyNumberFormat="1" applyFont="1" applyFill="1" applyBorder="1" applyAlignment="1">
      <alignment horizontal="right" vertical="center" shrinkToFit="1"/>
    </xf>
    <xf numFmtId="191" fontId="14" fillId="0" borderId="0" xfId="0" applyNumberFormat="1" applyFont="1" applyFill="1" applyBorder="1" applyAlignment="1">
      <alignment horizontal="right" vertical="center" shrinkToFit="1"/>
    </xf>
    <xf numFmtId="191" fontId="22" fillId="0" borderId="0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76" fontId="16" fillId="4" borderId="38" xfId="1" applyNumberFormat="1" applyFont="1" applyFill="1" applyBorder="1" applyAlignment="1">
      <alignment horizontal="right" vertical="center" wrapText="1" indent="1"/>
    </xf>
    <xf numFmtId="176" fontId="22" fillId="0" borderId="38" xfId="1" applyNumberFormat="1" applyFont="1" applyFill="1" applyBorder="1" applyAlignment="1">
      <alignment horizontal="right" vertical="center" wrapText="1" indent="1"/>
    </xf>
    <xf numFmtId="176" fontId="16" fillId="8" borderId="11" xfId="0" applyNumberFormat="1" applyFont="1" applyFill="1" applyBorder="1" applyAlignment="1">
      <alignment horizontal="right" vertical="center"/>
    </xf>
    <xf numFmtId="3" fontId="22" fillId="0" borderId="38" xfId="1" applyNumberFormat="1" applyFont="1" applyFill="1" applyBorder="1" applyAlignment="1">
      <alignment horizontal="right" vertical="center" wrapText="1" indent="1"/>
    </xf>
    <xf numFmtId="3" fontId="16" fillId="4" borderId="38" xfId="1" applyNumberFormat="1" applyFont="1" applyFill="1" applyBorder="1" applyAlignment="1">
      <alignment horizontal="right" vertical="center" indent="1"/>
    </xf>
    <xf numFmtId="3" fontId="22" fillId="0" borderId="38" xfId="1" applyNumberFormat="1" applyFont="1" applyFill="1" applyBorder="1" applyAlignment="1">
      <alignment horizontal="right" vertical="center" indent="1"/>
    </xf>
    <xf numFmtId="176" fontId="22" fillId="0" borderId="9" xfId="3" applyNumberFormat="1" applyFont="1" applyFill="1" applyBorder="1" applyAlignment="1">
      <alignment horizontal="right" vertical="center" shrinkToFit="1"/>
    </xf>
    <xf numFmtId="0" fontId="22" fillId="0" borderId="5" xfId="0" applyNumberFormat="1" applyFont="1" applyFill="1" applyBorder="1" applyAlignment="1">
      <alignment vertical="center" shrinkToFit="1"/>
    </xf>
    <xf numFmtId="0" fontId="14" fillId="0" borderId="4" xfId="0" applyFont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176" fontId="13" fillId="0" borderId="9" xfId="3" applyNumberFormat="1" applyFont="1" applyFill="1" applyBorder="1" applyAlignment="1">
      <alignment horizontal="right" vertical="center" shrinkToFit="1"/>
    </xf>
    <xf numFmtId="0" fontId="0" fillId="0" borderId="0" xfId="0"/>
    <xf numFmtId="177" fontId="14" fillId="0" borderId="0" xfId="0" applyNumberFormat="1" applyFont="1" applyFill="1" applyBorder="1" applyAlignment="1">
      <alignment horizontal="right" vertical="center" shrinkToFit="1"/>
    </xf>
    <xf numFmtId="177" fontId="14" fillId="0" borderId="4" xfId="0" applyNumberFormat="1" applyFont="1" applyFill="1" applyBorder="1" applyAlignment="1">
      <alignment horizontal="right" vertical="center" shrinkToFit="1"/>
    </xf>
    <xf numFmtId="3" fontId="14" fillId="0" borderId="0" xfId="0" applyNumberFormat="1" applyFont="1" applyFill="1" applyBorder="1" applyAlignment="1">
      <alignment horizontal="right" vertical="center" shrinkToFit="1"/>
    </xf>
    <xf numFmtId="3" fontId="14" fillId="0" borderId="4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0" fontId="16" fillId="5" borderId="8" xfId="0" applyNumberFormat="1" applyFont="1" applyFill="1" applyBorder="1" applyAlignment="1">
      <alignment horizontal="right" vertical="center" shrinkToFit="1"/>
    </xf>
    <xf numFmtId="183" fontId="14" fillId="0" borderId="0" xfId="0" applyNumberFormat="1" applyFont="1" applyFill="1" applyBorder="1" applyAlignment="1">
      <alignment vertical="center" shrinkToFit="1"/>
    </xf>
    <xf numFmtId="176" fontId="16" fillId="5" borderId="13" xfId="3" applyNumberFormat="1" applyFont="1" applyFill="1" applyBorder="1" applyAlignment="1">
      <alignment horizontal="right" vertical="center" shrinkToFit="1"/>
    </xf>
    <xf numFmtId="176" fontId="14" fillId="0" borderId="7" xfId="3" applyNumberFormat="1" applyFont="1" applyFill="1" applyBorder="1" applyAlignment="1">
      <alignment vertical="center" shrinkToFit="1"/>
    </xf>
    <xf numFmtId="176" fontId="14" fillId="0" borderId="9" xfId="3" applyNumberFormat="1" applyFont="1" applyFill="1" applyBorder="1" applyAlignment="1">
      <alignment vertical="center" shrinkToFit="1"/>
    </xf>
    <xf numFmtId="183" fontId="14" fillId="0" borderId="4" xfId="1" applyNumberFormat="1" applyFont="1" applyFill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 shrinkToFit="1"/>
    </xf>
    <xf numFmtId="176" fontId="14" fillId="0" borderId="9" xfId="3" applyNumberFormat="1" applyFont="1" applyFill="1" applyBorder="1" applyAlignment="1">
      <alignment horizontal="right" vertical="center" shrinkToFit="1"/>
    </xf>
    <xf numFmtId="177" fontId="14" fillId="0" borderId="0" xfId="0" applyNumberFormat="1" applyFont="1" applyFill="1" applyBorder="1" applyAlignment="1">
      <alignment vertical="center" shrinkToFit="1"/>
    </xf>
    <xf numFmtId="0" fontId="16" fillId="0" borderId="0" xfId="0" applyNumberFormat="1" applyFont="1" applyFill="1" applyBorder="1" applyAlignment="1">
      <alignment horizontal="right" vertical="center" shrinkToFit="1"/>
    </xf>
    <xf numFmtId="176" fontId="16" fillId="2" borderId="9" xfId="3" applyNumberFormat="1" applyFont="1" applyFill="1" applyBorder="1" applyAlignment="1">
      <alignment horizontal="right" vertical="center" shrinkToFit="1"/>
    </xf>
    <xf numFmtId="0" fontId="14" fillId="0" borderId="4" xfId="0" applyNumberFormat="1" applyFont="1" applyFill="1" applyBorder="1" applyAlignment="1">
      <alignment horizontal="right" vertical="center" shrinkToFit="1"/>
    </xf>
    <xf numFmtId="176" fontId="14" fillId="7" borderId="4" xfId="0" applyNumberFormat="1" applyFont="1" applyFill="1" applyBorder="1" applyAlignment="1">
      <alignment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0" fontId="16" fillId="0" borderId="4" xfId="0" applyNumberFormat="1" applyFont="1" applyFill="1" applyBorder="1" applyAlignment="1">
      <alignment horizontal="right" vertical="center" shrinkToFit="1"/>
    </xf>
    <xf numFmtId="176" fontId="22" fillId="0" borderId="7" xfId="3" applyNumberFormat="1" applyFont="1" applyFill="1" applyBorder="1" applyAlignment="1">
      <alignment horizontal="right" vertical="center" shrinkToFit="1"/>
    </xf>
    <xf numFmtId="192" fontId="15" fillId="0" borderId="0" xfId="3" applyNumberFormat="1" applyFont="1" applyFill="1" applyAlignment="1">
      <alignment horizontal="center" vertical="center"/>
    </xf>
    <xf numFmtId="192" fontId="14" fillId="0" borderId="0" xfId="3" applyNumberFormat="1" applyFont="1" applyFill="1" applyAlignment="1">
      <alignment horizontal="center" vertical="center"/>
    </xf>
    <xf numFmtId="190" fontId="14" fillId="0" borderId="4" xfId="1" applyNumberFormat="1" applyFont="1" applyFill="1" applyBorder="1" applyAlignment="1">
      <alignment vertical="center"/>
    </xf>
    <xf numFmtId="0" fontId="16" fillId="2" borderId="1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right" vertical="center" shrinkToFit="1"/>
    </xf>
    <xf numFmtId="41" fontId="14" fillId="0" borderId="0" xfId="3" applyNumberFormat="1" applyFont="1" applyFill="1" applyAlignment="1">
      <alignment horizontal="center" vertical="center"/>
    </xf>
    <xf numFmtId="41" fontId="0" fillId="0" borderId="0" xfId="0" applyNumberFormat="1" applyFont="1"/>
    <xf numFmtId="41" fontId="14" fillId="0" borderId="0" xfId="3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 shrinkToFit="1"/>
    </xf>
    <xf numFmtId="41" fontId="18" fillId="0" borderId="0" xfId="3" applyNumberFormat="1" applyFont="1" applyFill="1" applyAlignment="1">
      <alignment horizontal="center" vertical="center"/>
    </xf>
    <xf numFmtId="41" fontId="14" fillId="0" borderId="0" xfId="3" applyNumberFormat="1" applyFont="1" applyFill="1" applyBorder="1" applyAlignment="1">
      <alignment horizontal="left" vertical="center"/>
    </xf>
    <xf numFmtId="41" fontId="18" fillId="0" borderId="0" xfId="3" applyNumberFormat="1" applyFont="1" applyFill="1" applyBorder="1" applyAlignment="1">
      <alignment horizontal="left" vertical="center"/>
    </xf>
    <xf numFmtId="0" fontId="0" fillId="0" borderId="0" xfId="0"/>
    <xf numFmtId="0" fontId="14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41" fontId="31" fillId="0" borderId="0" xfId="0" applyNumberFormat="1" applyFont="1" applyAlignment="1">
      <alignment vertical="center"/>
    </xf>
    <xf numFmtId="41" fontId="31" fillId="0" borderId="0" xfId="0" applyNumberFormat="1" applyFont="1"/>
    <xf numFmtId="177" fontId="14" fillId="0" borderId="8" xfId="0" applyNumberFormat="1" applyFont="1" applyFill="1" applyBorder="1" applyAlignment="1">
      <alignment horizontal="right" vertical="center" shrinkToFit="1"/>
    </xf>
    <xf numFmtId="177" fontId="14" fillId="7" borderId="4" xfId="0" applyNumberFormat="1" applyFont="1" applyFill="1" applyBorder="1" applyAlignment="1">
      <alignment vertical="center" shrinkToFit="1"/>
    </xf>
    <xf numFmtId="176" fontId="14" fillId="7" borderId="7" xfId="3" applyNumberFormat="1" applyFont="1" applyFill="1" applyBorder="1" applyAlignment="1">
      <alignment vertical="center" shrinkToFit="1"/>
    </xf>
    <xf numFmtId="0" fontId="16" fillId="5" borderId="14" xfId="0" applyNumberFormat="1" applyFont="1" applyFill="1" applyBorder="1" applyAlignment="1">
      <alignment horizontal="right" vertical="center" shrinkToFit="1"/>
    </xf>
    <xf numFmtId="176" fontId="16" fillId="5" borderId="15" xfId="3" applyNumberFormat="1" applyFont="1" applyFill="1" applyBorder="1" applyAlignment="1">
      <alignment horizontal="right" vertical="center" shrinkToFit="1"/>
    </xf>
    <xf numFmtId="0" fontId="14" fillId="0" borderId="8" xfId="0" applyFont="1" applyBorder="1" applyAlignment="1">
      <alignment horizontal="left" vertical="center" shrinkToFit="1"/>
    </xf>
    <xf numFmtId="176" fontId="14" fillId="0" borderId="8" xfId="0" applyNumberFormat="1" applyFont="1" applyFill="1" applyBorder="1" applyAlignment="1">
      <alignment vertical="center" shrinkToFit="1"/>
    </xf>
    <xf numFmtId="177" fontId="14" fillId="0" borderId="8" xfId="0" applyNumberFormat="1" applyFont="1" applyFill="1" applyBorder="1" applyAlignment="1">
      <alignment vertical="center" shrinkToFit="1"/>
    </xf>
    <xf numFmtId="183" fontId="14" fillId="0" borderId="8" xfId="0" applyNumberFormat="1" applyFont="1" applyFill="1" applyBorder="1" applyAlignment="1">
      <alignment vertical="center" shrinkToFit="1"/>
    </xf>
    <xf numFmtId="176" fontId="14" fillId="0" borderId="13" xfId="3" applyNumberFormat="1" applyFont="1" applyFill="1" applyBorder="1" applyAlignment="1">
      <alignment vertical="center" shrinkToFit="1"/>
    </xf>
    <xf numFmtId="0" fontId="16" fillId="5" borderId="12" xfId="0" applyNumberFormat="1" applyFont="1" applyFill="1" applyBorder="1" applyAlignment="1">
      <alignment horizontal="center" vertical="center" shrinkToFit="1"/>
    </xf>
    <xf numFmtId="41" fontId="14" fillId="0" borderId="4" xfId="3" applyFont="1" applyFill="1" applyBorder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16" fillId="2" borderId="11" xfId="0" applyNumberFormat="1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 shrinkToFit="1"/>
    </xf>
    <xf numFmtId="0" fontId="14" fillId="0" borderId="44" xfId="0" applyNumberFormat="1" applyFont="1" applyFill="1" applyBorder="1" applyAlignment="1">
      <alignment horizontal="center" vertical="center" shrinkToFit="1"/>
    </xf>
    <xf numFmtId="41" fontId="14" fillId="10" borderId="0" xfId="3" applyNumberFormat="1" applyFont="1" applyFill="1" applyAlignment="1">
      <alignment horizontal="center" vertical="center"/>
    </xf>
    <xf numFmtId="41" fontId="14" fillId="9" borderId="0" xfId="3" applyNumberFormat="1" applyFont="1" applyFill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6" fillId="4" borderId="38" xfId="1" applyNumberFormat="1" applyFont="1" applyFill="1" applyBorder="1" applyAlignment="1">
      <alignment horizontal="right" vertical="center" wrapText="1" indent="1"/>
    </xf>
    <xf numFmtId="0" fontId="14" fillId="7" borderId="2" xfId="0" applyNumberFormat="1" applyFont="1" applyFill="1" applyBorder="1" applyAlignment="1">
      <alignment horizontal="center" vertical="center" shrinkToFit="1"/>
    </xf>
    <xf numFmtId="179" fontId="14" fillId="0" borderId="4" xfId="0" applyNumberFormat="1" applyFont="1" applyFill="1" applyBorder="1" applyAlignment="1">
      <alignment horizontal="right" vertical="center" shrinkToFit="1"/>
    </xf>
    <xf numFmtId="189" fontId="14" fillId="0" borderId="4" xfId="0" applyNumberFormat="1" applyFont="1" applyFill="1" applyBorder="1" applyAlignment="1">
      <alignment horizontal="right" vertical="center" shrinkToFit="1"/>
    </xf>
    <xf numFmtId="0" fontId="14" fillId="0" borderId="2" xfId="0" applyNumberFormat="1" applyFont="1" applyFill="1" applyBorder="1" applyAlignment="1">
      <alignment vertical="center" wrapText="1" shrinkToFit="1"/>
    </xf>
    <xf numFmtId="0" fontId="12" fillId="0" borderId="0" xfId="0" applyNumberFormat="1" applyFont="1" applyFill="1" applyAlignment="1">
      <alignment horizontal="center" vertical="center"/>
    </xf>
    <xf numFmtId="0" fontId="13" fillId="5" borderId="10" xfId="0" applyNumberFormat="1" applyFont="1" applyFill="1" applyBorder="1" applyAlignment="1">
      <alignment horizontal="center" vertical="center" shrinkToFit="1"/>
    </xf>
    <xf numFmtId="0" fontId="14" fillId="0" borderId="45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22" fillId="0" borderId="6" xfId="0" applyNumberFormat="1" applyFont="1" applyFill="1" applyBorder="1" applyAlignment="1">
      <alignment vertical="center" shrinkToFit="1"/>
    </xf>
    <xf numFmtId="0" fontId="13" fillId="7" borderId="0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0" fontId="16" fillId="7" borderId="0" xfId="0" applyNumberFormat="1" applyFont="1" applyFill="1" applyBorder="1" applyAlignment="1">
      <alignment horizontal="center" vertical="center" shrinkToFit="1"/>
    </xf>
    <xf numFmtId="190" fontId="14" fillId="0" borderId="4" xfId="1" applyNumberFormat="1" applyFont="1" applyFill="1" applyBorder="1" applyAlignment="1">
      <alignment horizontal="right" vertical="center"/>
    </xf>
    <xf numFmtId="185" fontId="14" fillId="0" borderId="0" xfId="1" applyNumberFormat="1" applyFont="1" applyFill="1" applyBorder="1" applyAlignment="1">
      <alignment horizontal="right" vertical="center" shrinkToFit="1"/>
    </xf>
    <xf numFmtId="0" fontId="16" fillId="3" borderId="12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5" xfId="0" applyNumberFormat="1" applyFont="1" applyFill="1" applyBorder="1" applyAlignment="1">
      <alignment horizontal="center" vertical="center" shrinkToFit="1"/>
    </xf>
    <xf numFmtId="0" fontId="14" fillId="0" borderId="8" xfId="0" applyNumberFormat="1" applyFont="1" applyFill="1" applyBorder="1" applyAlignment="1">
      <alignment horizontal="center" vertical="center" shrinkToFit="1"/>
    </xf>
    <xf numFmtId="0" fontId="17" fillId="0" borderId="9" xfId="0" applyNumberFormat="1" applyFont="1" applyFill="1" applyBorder="1" applyAlignment="1">
      <alignment horizontal="center" vertical="center" shrinkToFit="1"/>
    </xf>
    <xf numFmtId="0" fontId="27" fillId="0" borderId="2" xfId="0" applyNumberFormat="1" applyFont="1" applyFill="1" applyBorder="1" applyAlignment="1">
      <alignment horizontal="center" vertical="center" shrinkToFit="1"/>
    </xf>
    <xf numFmtId="0" fontId="27" fillId="0" borderId="3" xfId="0" applyNumberFormat="1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 shrinkToFi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2" xfId="0" applyNumberFormat="1" applyFont="1" applyFill="1" applyBorder="1" applyAlignment="1">
      <alignment horizontal="center" vertical="center" wrapText="1" shrinkToFit="1"/>
    </xf>
    <xf numFmtId="0" fontId="14" fillId="0" borderId="3" xfId="0" applyNumberFormat="1" applyFont="1" applyFill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3" xfId="0" applyNumberFormat="1" applyFont="1" applyFill="1" applyBorder="1" applyAlignment="1">
      <alignment horizontal="center" vertical="center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left" vertical="center" shrinkToFit="1"/>
    </xf>
    <xf numFmtId="0" fontId="16" fillId="2" borderId="0" xfId="0" applyNumberFormat="1" applyFont="1" applyFill="1" applyBorder="1" applyAlignment="1">
      <alignment horizontal="center" vertical="center" shrinkToFit="1"/>
    </xf>
    <xf numFmtId="0" fontId="22" fillId="0" borderId="6" xfId="0" applyNumberFormat="1" applyFont="1" applyFill="1" applyBorder="1" applyAlignment="1">
      <alignment horizontal="center" vertical="center" shrinkToFit="1"/>
    </xf>
    <xf numFmtId="0" fontId="14" fillId="0" borderId="6" xfId="0" applyNumberFormat="1" applyFont="1" applyFill="1" applyBorder="1" applyAlignment="1">
      <alignment horizontal="center" vertical="center" shrinkToFit="1"/>
    </xf>
    <xf numFmtId="184" fontId="14" fillId="0" borderId="0" xfId="0" applyNumberFormat="1" applyFont="1" applyFill="1" applyBorder="1" applyAlignment="1">
      <alignment horizontal="right" vertical="center" shrinkToFit="1"/>
    </xf>
    <xf numFmtId="176" fontId="16" fillId="4" borderId="1" xfId="0" applyNumberFormat="1" applyFont="1" applyFill="1" applyBorder="1" applyAlignment="1">
      <alignment horizontal="right" vertical="center"/>
    </xf>
    <xf numFmtId="0" fontId="16" fillId="4" borderId="4" xfId="0" applyNumberFormat="1" applyFont="1" applyFill="1" applyBorder="1" applyAlignment="1">
      <alignment horizontal="center" vertical="center" shrinkToFit="1"/>
    </xf>
    <xf numFmtId="0" fontId="16" fillId="4" borderId="4" xfId="0" applyNumberFormat="1" applyFont="1" applyFill="1" applyBorder="1" applyAlignment="1">
      <alignment vertical="center" shrinkToFit="1"/>
    </xf>
    <xf numFmtId="0" fontId="16" fillId="4" borderId="4" xfId="0" applyNumberFormat="1" applyFont="1" applyFill="1" applyBorder="1" applyAlignment="1">
      <alignment horizontal="right" vertical="center" shrinkToFit="1"/>
    </xf>
    <xf numFmtId="176" fontId="16" fillId="4" borderId="7" xfId="3" applyNumberFormat="1" applyFont="1" applyFill="1" applyBorder="1" applyAlignment="1">
      <alignment horizontal="right" vertical="center" shrinkToFit="1"/>
    </xf>
    <xf numFmtId="0" fontId="14" fillId="7" borderId="1" xfId="0" applyNumberFormat="1" applyFont="1" applyFill="1" applyBorder="1" applyAlignment="1">
      <alignment horizontal="center" vertical="center" shrinkToFit="1"/>
    </xf>
    <xf numFmtId="0" fontId="22" fillId="0" borderId="6" xfId="0" applyNumberFormat="1" applyFont="1" applyFill="1" applyBorder="1" applyAlignment="1">
      <alignment vertical="center" wrapText="1" shrinkToFit="1"/>
    </xf>
    <xf numFmtId="0" fontId="14" fillId="0" borderId="8" xfId="18" applyFont="1" applyFill="1" applyBorder="1" applyAlignment="1">
      <alignment horizontal="left" vertical="center" shrinkToFit="1"/>
    </xf>
    <xf numFmtId="41" fontId="14" fillId="0" borderId="8" xfId="3" applyFont="1" applyFill="1" applyBorder="1" applyAlignment="1">
      <alignment horizontal="right" vertical="center" shrinkToFit="1"/>
    </xf>
    <xf numFmtId="185" fontId="14" fillId="0" borderId="8" xfId="1" applyNumberFormat="1" applyFont="1" applyFill="1" applyBorder="1" applyAlignment="1">
      <alignment horizontal="right" vertical="center" shrinkToFit="1"/>
    </xf>
    <xf numFmtId="0" fontId="14" fillId="0" borderId="4" xfId="18" applyFont="1" applyFill="1" applyBorder="1" applyAlignment="1">
      <alignment horizontal="left" vertical="center" shrinkToFit="1"/>
    </xf>
    <xf numFmtId="185" fontId="14" fillId="0" borderId="4" xfId="1" applyNumberFormat="1" applyFont="1" applyFill="1" applyBorder="1" applyAlignment="1">
      <alignment horizontal="right" vertical="center" shrinkToFit="1"/>
    </xf>
    <xf numFmtId="181" fontId="14" fillId="0" borderId="4" xfId="0" applyNumberFormat="1" applyFont="1" applyFill="1" applyBorder="1" applyAlignment="1">
      <alignment vertical="center" shrinkToFit="1"/>
    </xf>
    <xf numFmtId="0" fontId="17" fillId="0" borderId="9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176" fontId="14" fillId="0" borderId="1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center" vertical="center" shrinkToFit="1"/>
    </xf>
    <xf numFmtId="0" fontId="22" fillId="0" borderId="6" xfId="0" applyNumberFormat="1" applyFont="1" applyFill="1" applyBorder="1" applyAlignment="1">
      <alignment horizontal="left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3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left" vertical="center" shrinkToFit="1"/>
    </xf>
    <xf numFmtId="0" fontId="14" fillId="0" borderId="5" xfId="0" applyNumberFormat="1" applyFont="1" applyFill="1" applyBorder="1" applyAlignment="1">
      <alignment horizontal="center" vertical="center" shrinkToFit="1"/>
    </xf>
    <xf numFmtId="0" fontId="16" fillId="2" borderId="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5" xfId="0" applyNumberFormat="1" applyFont="1" applyFill="1" applyBorder="1" applyAlignment="1">
      <alignment horizontal="center" vertical="center" wrapText="1" shrinkToFit="1"/>
    </xf>
    <xf numFmtId="188" fontId="14" fillId="0" borderId="0" xfId="0" applyNumberFormat="1" applyFont="1" applyFill="1" applyBorder="1" applyAlignment="1">
      <alignment horizontal="center" vertical="center" shrinkToFit="1"/>
    </xf>
    <xf numFmtId="0" fontId="22" fillId="0" borderId="5" xfId="0" applyNumberFormat="1" applyFont="1" applyFill="1" applyBorder="1" applyAlignment="1">
      <alignment vertical="center" wrapText="1" shrinkToFit="1"/>
    </xf>
    <xf numFmtId="0" fontId="14" fillId="7" borderId="8" xfId="0" applyNumberFormat="1" applyFont="1" applyFill="1" applyBorder="1" applyAlignment="1">
      <alignment horizontal="left" vertical="center" shrinkToFit="1"/>
    </xf>
    <xf numFmtId="183" fontId="14" fillId="0" borderId="8" xfId="0" applyNumberFormat="1" applyFont="1" applyFill="1" applyBorder="1" applyAlignment="1">
      <alignment horizontal="right" vertical="center" shrinkToFit="1"/>
    </xf>
    <xf numFmtId="0" fontId="13" fillId="7" borderId="4" xfId="0" applyNumberFormat="1" applyFont="1" applyFill="1" applyBorder="1" applyAlignment="1">
      <alignment horizontal="left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17" fillId="0" borderId="45" xfId="0" applyNumberFormat="1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176" fontId="16" fillId="2" borderId="3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2" fillId="6" borderId="0" xfId="17" applyFont="1" applyFill="1" applyAlignment="1">
      <alignment horizontal="center" vertical="center"/>
    </xf>
    <xf numFmtId="0" fontId="28" fillId="6" borderId="0" xfId="17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16" fillId="2" borderId="11" xfId="0" applyNumberFormat="1" applyFont="1" applyFill="1" applyBorder="1" applyAlignment="1">
      <alignment horizontal="center" vertical="center"/>
    </xf>
    <xf numFmtId="0" fontId="24" fillId="2" borderId="11" xfId="0" applyNumberFormat="1" applyFont="1" applyFill="1" applyBorder="1" applyAlignment="1">
      <alignment horizontal="center" vertical="center" wrapText="1"/>
    </xf>
    <xf numFmtId="176" fontId="16" fillId="2" borderId="20" xfId="0" applyNumberFormat="1" applyFont="1" applyFill="1" applyBorder="1" applyAlignment="1">
      <alignment horizontal="center" vertical="center" wrapText="1"/>
    </xf>
    <xf numFmtId="0" fontId="16" fillId="2" borderId="15" xfId="0" applyNumberFormat="1" applyFont="1" applyFill="1" applyBorder="1" applyAlignment="1">
      <alignment horizontal="center" vertical="center"/>
    </xf>
    <xf numFmtId="176" fontId="16" fillId="2" borderId="11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center" vertical="center" shrinkToFit="1"/>
    </xf>
    <xf numFmtId="0" fontId="16" fillId="3" borderId="15" xfId="0" applyNumberFormat="1" applyFont="1" applyFill="1" applyBorder="1" applyAlignment="1">
      <alignment horizontal="center" vertical="center" shrinkToFit="1"/>
    </xf>
    <xf numFmtId="0" fontId="16" fillId="4" borderId="11" xfId="0" applyNumberFormat="1" applyFont="1" applyFill="1" applyBorder="1" applyAlignment="1">
      <alignment horizontal="center" vertical="center" shrinkToFit="1"/>
    </xf>
    <xf numFmtId="0" fontId="16" fillId="4" borderId="11" xfId="0" quotePrefix="1" applyNumberFormat="1" applyFont="1" applyFill="1" applyBorder="1" applyAlignment="1">
      <alignment horizontal="center" vertical="center" shrinkToFit="1"/>
    </xf>
    <xf numFmtId="0" fontId="16" fillId="4" borderId="15" xfId="0" applyNumberFormat="1" applyFont="1" applyFill="1" applyBorder="1" applyAlignment="1">
      <alignment horizontal="center" vertical="center" shrinkToFit="1"/>
    </xf>
    <xf numFmtId="0" fontId="17" fillId="0" borderId="2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17" fillId="0" borderId="9" xfId="0" applyNumberFormat="1" applyFont="1" applyFill="1" applyBorder="1" applyAlignment="1">
      <alignment horizontal="center" vertical="center" shrinkToFit="1"/>
    </xf>
    <xf numFmtId="0" fontId="17" fillId="0" borderId="13" xfId="0" applyNumberFormat="1" applyFont="1" applyFill="1" applyBorder="1" applyAlignment="1">
      <alignment horizontal="center" vertical="center" shrinkToFit="1"/>
    </xf>
    <xf numFmtId="0" fontId="27" fillId="0" borderId="2" xfId="0" applyNumberFormat="1" applyFont="1" applyFill="1" applyBorder="1" applyAlignment="1">
      <alignment horizontal="center" vertical="center" shrinkToFit="1"/>
    </xf>
    <xf numFmtId="0" fontId="27" fillId="0" borderId="3" xfId="0" applyNumberFormat="1" applyFont="1" applyFill="1" applyBorder="1" applyAlignment="1">
      <alignment horizontal="center" vertical="center" shrinkToFit="1"/>
    </xf>
    <xf numFmtId="0" fontId="25" fillId="0" borderId="6" xfId="0" applyNumberFormat="1" applyFont="1" applyFill="1" applyBorder="1" applyAlignment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0" fontId="25" fillId="0" borderId="32" xfId="0" applyNumberFormat="1" applyFont="1" applyFill="1" applyBorder="1" applyAlignment="1">
      <alignment horizontal="center" vertical="center" shrinkToFit="1"/>
    </xf>
    <xf numFmtId="0" fontId="25" fillId="0" borderId="5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 shrinkToFit="1"/>
    </xf>
    <xf numFmtId="0" fontId="25" fillId="0" borderId="33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5" fillId="0" borderId="8" xfId="0" applyNumberFormat="1" applyFont="1" applyFill="1" applyBorder="1" applyAlignment="1">
      <alignment horizontal="center" vertical="center" shrinkToFit="1"/>
    </xf>
    <xf numFmtId="0" fontId="25" fillId="0" borderId="34" xfId="0" applyNumberFormat="1" applyFont="1" applyFill="1" applyBorder="1" applyAlignment="1">
      <alignment horizontal="center" vertical="center" shrinkToFit="1"/>
    </xf>
    <xf numFmtId="0" fontId="14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14" fillId="0" borderId="3" xfId="0" applyNumberFormat="1" applyFont="1" applyFill="1" applyBorder="1" applyAlignment="1">
      <alignment horizontal="center" vertical="center" shrinkToFit="1"/>
    </xf>
    <xf numFmtId="176" fontId="14" fillId="0" borderId="2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0" fontId="20" fillId="0" borderId="0" xfId="3" applyNumberFormat="1" applyFont="1" applyFill="1" applyAlignment="1">
      <alignment horizontal="right" vertical="center"/>
    </xf>
    <xf numFmtId="0" fontId="16" fillId="2" borderId="1" xfId="3" applyNumberFormat="1" applyFont="1" applyFill="1" applyBorder="1" applyAlignment="1">
      <alignment horizontal="center" vertical="center" wrapText="1"/>
    </xf>
    <xf numFmtId="0" fontId="16" fillId="2" borderId="3" xfId="3" applyNumberFormat="1" applyFont="1" applyFill="1" applyBorder="1" applyAlignment="1">
      <alignment horizontal="center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176" fontId="14" fillId="0" borderId="16" xfId="0" applyNumberFormat="1" applyFont="1" applyFill="1" applyBorder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6" fontId="14" fillId="0" borderId="26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horizontal="right" vertical="center"/>
    </xf>
    <xf numFmtId="0" fontId="16" fillId="4" borderId="35" xfId="0" applyNumberFormat="1" applyFont="1" applyFill="1" applyBorder="1" applyAlignment="1">
      <alignment horizontal="center" vertical="center" shrinkToFit="1"/>
    </xf>
    <xf numFmtId="0" fontId="16" fillId="4" borderId="36" xfId="0" quotePrefix="1" applyNumberFormat="1" applyFont="1" applyFill="1" applyBorder="1" applyAlignment="1">
      <alignment horizontal="center" vertical="center" shrinkToFit="1"/>
    </xf>
    <xf numFmtId="0" fontId="16" fillId="4" borderId="43" xfId="0" quotePrefix="1" applyNumberFormat="1" applyFont="1" applyFill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 wrapText="1" shrinkToFit="1"/>
    </xf>
    <xf numFmtId="0" fontId="14" fillId="0" borderId="22" xfId="0" applyNumberFormat="1" applyFont="1" applyFill="1" applyBorder="1" applyAlignment="1">
      <alignment horizontal="center" vertical="center" shrinkToFit="1"/>
    </xf>
    <xf numFmtId="0" fontId="14" fillId="0" borderId="26" xfId="0" applyNumberFormat="1" applyFont="1" applyFill="1" applyBorder="1" applyAlignment="1">
      <alignment horizontal="center" vertical="center" shrinkToFit="1"/>
    </xf>
    <xf numFmtId="0" fontId="14" fillId="0" borderId="23" xfId="0" applyNumberFormat="1" applyFont="1" applyFill="1" applyBorder="1" applyAlignment="1">
      <alignment horizontal="center" vertical="center" shrinkToFit="1"/>
    </xf>
    <xf numFmtId="0" fontId="13" fillId="2" borderId="8" xfId="0" applyNumberFormat="1" applyFont="1" applyFill="1" applyBorder="1" applyAlignment="1">
      <alignment horizontal="center" vertical="center" shrinkToFit="1"/>
    </xf>
    <xf numFmtId="0" fontId="13" fillId="2" borderId="0" xfId="0" applyNumberFormat="1" applyFont="1" applyFill="1" applyBorder="1" applyAlignment="1">
      <alignment horizontal="center" vertical="center" shrinkToFit="1"/>
    </xf>
    <xf numFmtId="0" fontId="14" fillId="0" borderId="3" xfId="0" applyNumberFormat="1" applyFont="1" applyFill="1" applyBorder="1" applyAlignment="1">
      <alignment horizontal="center" vertical="center" wrapText="1" shrinkToFit="1"/>
    </xf>
    <xf numFmtId="0" fontId="14" fillId="0" borderId="16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vertical="center"/>
    </xf>
    <xf numFmtId="176" fontId="14" fillId="0" borderId="3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21" xfId="0" applyNumberFormat="1" applyFont="1" applyFill="1" applyBorder="1" applyAlignment="1">
      <alignment horizontal="center" vertical="center" wrapText="1" shrinkToFit="1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shrinkToFi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wrapText="1" shrinkToFit="1"/>
    </xf>
    <xf numFmtId="0" fontId="14" fillId="0" borderId="24" xfId="0" applyNumberFormat="1" applyFont="1" applyFill="1" applyBorder="1" applyAlignment="1">
      <alignment horizontal="center" vertical="center" wrapText="1" shrinkToFit="1"/>
    </xf>
    <xf numFmtId="0" fontId="14" fillId="0" borderId="24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22" fillId="0" borderId="5" xfId="0" applyNumberFormat="1" applyFont="1" applyFill="1" applyBorder="1" applyAlignment="1">
      <alignment horizontal="center" vertical="center" wrapText="1" shrinkToFit="1"/>
    </xf>
    <xf numFmtId="0" fontId="14" fillId="0" borderId="2" xfId="0" applyNumberFormat="1" applyFont="1" applyFill="1" applyBorder="1" applyAlignment="1">
      <alignment horizontal="center" vertical="top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24" fillId="2" borderId="1" xfId="0" applyNumberFormat="1" applyFont="1" applyFill="1" applyBorder="1" applyAlignment="1">
      <alignment horizontal="center" vertical="center" wrapText="1"/>
    </xf>
    <xf numFmtId="176" fontId="16" fillId="2" borderId="11" xfId="3" applyNumberFormat="1" applyFont="1" applyFill="1" applyBorder="1" applyAlignment="1">
      <alignment horizontal="center" vertical="center" wrapText="1"/>
    </xf>
    <xf numFmtId="176" fontId="16" fillId="2" borderId="1" xfId="3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16" fillId="4" borderId="46" xfId="0" quotePrefix="1" applyNumberFormat="1" applyFont="1" applyFill="1" applyBorder="1" applyAlignment="1">
      <alignment horizontal="center" vertical="center" shrinkToFit="1"/>
    </xf>
    <xf numFmtId="0" fontId="16" fillId="4" borderId="47" xfId="0" quotePrefix="1" applyNumberFormat="1" applyFont="1" applyFill="1" applyBorder="1" applyAlignment="1">
      <alignment horizontal="center" vertical="center" shrinkToFit="1"/>
    </xf>
    <xf numFmtId="0" fontId="16" fillId="2" borderId="0" xfId="0" applyNumberFormat="1" applyFont="1" applyFill="1" applyBorder="1" applyAlignment="1">
      <alignment horizontal="center" vertical="center" shrinkToFit="1"/>
    </xf>
    <xf numFmtId="188" fontId="14" fillId="0" borderId="0" xfId="0" applyNumberFormat="1" applyFont="1" applyFill="1" applyBorder="1" applyAlignment="1">
      <alignment horizontal="center" vertical="center" shrinkToFit="1"/>
    </xf>
    <xf numFmtId="0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6" xfId="0" applyNumberFormat="1" applyFont="1" applyFill="1" applyBorder="1" applyAlignment="1">
      <alignment horizontal="center" vertical="center" wrapText="1" shrinkToFit="1"/>
    </xf>
    <xf numFmtId="176" fontId="14" fillId="0" borderId="1" xfId="3" applyNumberFormat="1" applyFont="1" applyFill="1" applyBorder="1" applyAlignment="1">
      <alignment horizontal="right" vertical="center"/>
    </xf>
    <xf numFmtId="176" fontId="14" fillId="0" borderId="2" xfId="3" applyNumberFormat="1" applyFont="1" applyFill="1" applyBorder="1" applyAlignment="1">
      <alignment horizontal="right" vertical="center"/>
    </xf>
    <xf numFmtId="176" fontId="14" fillId="0" borderId="3" xfId="3" applyNumberFormat="1" applyFont="1" applyFill="1" applyBorder="1" applyAlignment="1">
      <alignment horizontal="right" vertical="center"/>
    </xf>
    <xf numFmtId="176" fontId="14" fillId="0" borderId="1" xfId="3" applyNumberFormat="1" applyFont="1" applyFill="1" applyBorder="1" applyAlignment="1">
      <alignment horizontal="center" vertical="center"/>
    </xf>
    <xf numFmtId="176" fontId="14" fillId="0" borderId="5" xfId="3" applyNumberFormat="1" applyFont="1" applyFill="1" applyBorder="1" applyAlignment="1">
      <alignment horizontal="center" vertical="center"/>
    </xf>
    <xf numFmtId="176" fontId="14" fillId="0" borderId="2" xfId="3" applyNumberFormat="1" applyFont="1" applyFill="1" applyBorder="1" applyAlignment="1">
      <alignment horizontal="center" vertical="center"/>
    </xf>
    <xf numFmtId="176" fontId="14" fillId="0" borderId="3" xfId="3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 shrinkToFit="1"/>
    </xf>
    <xf numFmtId="176" fontId="22" fillId="0" borderId="1" xfId="0" applyNumberFormat="1" applyFont="1" applyFill="1" applyBorder="1" applyAlignment="1">
      <alignment horizontal="right" vertical="center"/>
    </xf>
    <xf numFmtId="176" fontId="22" fillId="0" borderId="3" xfId="0" applyNumberFormat="1" applyFont="1" applyFill="1" applyBorder="1" applyAlignment="1">
      <alignment horizontal="right" vertical="center"/>
    </xf>
    <xf numFmtId="0" fontId="29" fillId="0" borderId="3" xfId="0" applyFont="1" applyBorder="1"/>
    <xf numFmtId="176" fontId="29" fillId="0" borderId="3" xfId="0" applyNumberFormat="1" applyFont="1" applyBorder="1"/>
    <xf numFmtId="176" fontId="29" fillId="0" borderId="11" xfId="0" applyNumberFormat="1" applyFont="1" applyBorder="1"/>
    <xf numFmtId="0" fontId="14" fillId="0" borderId="5" xfId="0" applyNumberFormat="1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 shrinkToFit="1"/>
    </xf>
    <xf numFmtId="0" fontId="14" fillId="7" borderId="17" xfId="0" applyNumberFormat="1" applyFont="1" applyFill="1" applyBorder="1" applyAlignment="1">
      <alignment horizontal="center" vertical="center" wrapText="1" shrinkToFit="1"/>
    </xf>
    <xf numFmtId="0" fontId="14" fillId="7" borderId="18" xfId="0" applyNumberFormat="1" applyFont="1" applyFill="1" applyBorder="1" applyAlignment="1">
      <alignment horizontal="center" vertical="center" shrinkToFit="1"/>
    </xf>
    <xf numFmtId="176" fontId="14" fillId="7" borderId="16" xfId="0" applyNumberFormat="1" applyFont="1" applyFill="1" applyBorder="1" applyAlignment="1">
      <alignment horizontal="right" vertical="center"/>
    </xf>
    <xf numFmtId="176" fontId="14" fillId="7" borderId="23" xfId="0" applyNumberFormat="1" applyFont="1" applyFill="1" applyBorder="1" applyAlignment="1">
      <alignment horizontal="right" vertical="center"/>
    </xf>
    <xf numFmtId="176" fontId="14" fillId="7" borderId="11" xfId="0" applyNumberFormat="1" applyFont="1" applyFill="1" applyBorder="1" applyAlignment="1">
      <alignment horizontal="right" vertical="center"/>
    </xf>
    <xf numFmtId="0" fontId="14" fillId="0" borderId="25" xfId="0" applyNumberFormat="1" applyFont="1" applyFill="1" applyBorder="1" applyAlignment="1">
      <alignment horizontal="center" vertical="center" shrinkToFit="1"/>
    </xf>
    <xf numFmtId="0" fontId="22" fillId="0" borderId="1" xfId="0" applyNumberFormat="1" applyFont="1" applyFill="1" applyBorder="1" applyAlignment="1">
      <alignment horizontal="center" vertical="center" shrinkToFit="1"/>
    </xf>
    <xf numFmtId="0" fontId="22" fillId="0" borderId="3" xfId="0" applyNumberFormat="1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4" fillId="0" borderId="8" xfId="0" applyNumberFormat="1" applyFont="1" applyFill="1" applyBorder="1" applyAlignment="1">
      <alignment horizontal="center" vertical="center" shrinkToFit="1"/>
    </xf>
    <xf numFmtId="0" fontId="14" fillId="0" borderId="34" xfId="0" applyNumberFormat="1" applyFont="1" applyFill="1" applyBorder="1" applyAlignment="1">
      <alignment horizontal="center" vertical="center" shrinkToFit="1"/>
    </xf>
    <xf numFmtId="176" fontId="16" fillId="2" borderId="30" xfId="0" applyNumberFormat="1" applyFont="1" applyFill="1" applyBorder="1" applyAlignment="1">
      <alignment horizontal="center" vertical="center" wrapText="1"/>
    </xf>
    <xf numFmtId="184" fontId="14" fillId="0" borderId="0" xfId="0" applyNumberFormat="1" applyFont="1" applyFill="1" applyBorder="1" applyAlignment="1">
      <alignment horizontal="right" vertical="center" shrinkToFit="1"/>
    </xf>
    <xf numFmtId="0" fontId="16" fillId="2" borderId="12" xfId="0" applyNumberFormat="1" applyFont="1" applyFill="1" applyBorder="1" applyAlignment="1">
      <alignment horizontal="center" vertical="center"/>
    </xf>
    <xf numFmtId="0" fontId="16" fillId="4" borderId="27" xfId="0" applyNumberFormat="1" applyFont="1" applyFill="1" applyBorder="1" applyAlignment="1">
      <alignment horizontal="center" vertical="center" shrinkToFit="1"/>
    </xf>
    <xf numFmtId="0" fontId="16" fillId="4" borderId="28" xfId="0" quotePrefix="1" applyNumberFormat="1" applyFont="1" applyFill="1" applyBorder="1" applyAlignment="1">
      <alignment horizontal="center" vertical="center" shrinkToFit="1"/>
    </xf>
    <xf numFmtId="0" fontId="16" fillId="4" borderId="29" xfId="0" quotePrefix="1" applyNumberFormat="1" applyFont="1" applyFill="1" applyBorder="1" applyAlignment="1">
      <alignment horizontal="center" vertical="center" shrinkToFit="1"/>
    </xf>
    <xf numFmtId="0" fontId="14" fillId="0" borderId="5" xfId="0" applyNumberFormat="1" applyFont="1" applyFill="1" applyBorder="1" applyAlignment="1">
      <alignment horizontal="center" vertical="center" wrapText="1" shrinkToFit="1"/>
    </xf>
    <xf numFmtId="0" fontId="16" fillId="2" borderId="7" xfId="0" applyNumberFormat="1" applyFont="1" applyFill="1" applyBorder="1" applyAlignment="1">
      <alignment horizontal="center" vertical="center"/>
    </xf>
    <xf numFmtId="0" fontId="16" fillId="4" borderId="37" xfId="0" quotePrefix="1" applyNumberFormat="1" applyFont="1" applyFill="1" applyBorder="1" applyAlignment="1">
      <alignment horizontal="center" vertical="center" shrinkToFit="1"/>
    </xf>
    <xf numFmtId="41" fontId="18" fillId="10" borderId="0" xfId="3" applyNumberFormat="1" applyFont="1" applyFill="1" applyAlignment="1">
      <alignment horizontal="center" vertical="center"/>
    </xf>
  </cellXfs>
  <cellStyles count="14413">
    <cellStyle name="백분율" xfId="1" builtinId="5"/>
    <cellStyle name="백분율 2" xfId="2"/>
    <cellStyle name="백분율 2 2" xfId="11"/>
    <cellStyle name="백분율 3" xfId="10"/>
    <cellStyle name="쉼표 [0]" xfId="3" builtinId="6"/>
    <cellStyle name="쉼표 [0] 2" xfId="4"/>
    <cellStyle name="쉼표 [0] 3" xfId="9"/>
    <cellStyle name="표준" xfId="0" builtinId="0"/>
    <cellStyle name="표준 2" xfId="5"/>
    <cellStyle name="표준 2 2" xfId="8"/>
    <cellStyle name="표준 3" xfId="6"/>
    <cellStyle name="표준 3 10" xfId="49"/>
    <cellStyle name="표준 3 10 10" xfId="5810"/>
    <cellStyle name="표준 3 10 11" xfId="8691"/>
    <cellStyle name="표준 3 10 12" xfId="11569"/>
    <cellStyle name="표준 3 10 2" xfId="121"/>
    <cellStyle name="표준 3 10 2 10" xfId="8763"/>
    <cellStyle name="표준 3 10 2 11" xfId="11641"/>
    <cellStyle name="표준 3 10 2 2" xfId="265"/>
    <cellStyle name="표준 3 10 2 2 2" xfId="985"/>
    <cellStyle name="표준 3 10 2 2 2 2" xfId="2425"/>
    <cellStyle name="표준 3 10 2 2 2 2 2" xfId="5308"/>
    <cellStyle name="표준 3 10 2 2 2 2 3" xfId="8186"/>
    <cellStyle name="표준 3 10 2 2 2 2 4" xfId="11067"/>
    <cellStyle name="표준 3 10 2 2 2 2 5" xfId="13945"/>
    <cellStyle name="표준 3 10 2 2 2 3" xfId="3868"/>
    <cellStyle name="표준 3 10 2 2 2 4" xfId="6746"/>
    <cellStyle name="표준 3 10 2 2 2 5" xfId="9627"/>
    <cellStyle name="표준 3 10 2 2 2 6" xfId="12505"/>
    <cellStyle name="표준 3 10 2 2 3" xfId="1705"/>
    <cellStyle name="표준 3 10 2 2 3 2" xfId="4588"/>
    <cellStyle name="표준 3 10 2 2 3 3" xfId="7466"/>
    <cellStyle name="표준 3 10 2 2 3 4" xfId="10347"/>
    <cellStyle name="표준 3 10 2 2 3 5" xfId="13225"/>
    <cellStyle name="표준 3 10 2 2 4" xfId="3148"/>
    <cellStyle name="표준 3 10 2 2 5" xfId="6026"/>
    <cellStyle name="표준 3 10 2 2 6" xfId="8907"/>
    <cellStyle name="표준 3 10 2 2 7" xfId="11785"/>
    <cellStyle name="표준 3 10 2 3" xfId="413"/>
    <cellStyle name="표준 3 10 2 3 2" xfId="1133"/>
    <cellStyle name="표준 3 10 2 3 2 2" xfId="2573"/>
    <cellStyle name="표준 3 10 2 3 2 2 2" xfId="5456"/>
    <cellStyle name="표준 3 10 2 3 2 2 3" xfId="8334"/>
    <cellStyle name="표준 3 10 2 3 2 2 4" xfId="11215"/>
    <cellStyle name="표준 3 10 2 3 2 2 5" xfId="14093"/>
    <cellStyle name="표준 3 10 2 3 2 3" xfId="4016"/>
    <cellStyle name="표준 3 10 2 3 2 4" xfId="6894"/>
    <cellStyle name="표준 3 10 2 3 2 5" xfId="9775"/>
    <cellStyle name="표준 3 10 2 3 2 6" xfId="12653"/>
    <cellStyle name="표준 3 10 2 3 3" xfId="1853"/>
    <cellStyle name="표준 3 10 2 3 3 2" xfId="4736"/>
    <cellStyle name="표준 3 10 2 3 3 3" xfId="7614"/>
    <cellStyle name="표준 3 10 2 3 3 4" xfId="10495"/>
    <cellStyle name="표준 3 10 2 3 3 5" xfId="13373"/>
    <cellStyle name="표준 3 10 2 3 4" xfId="3296"/>
    <cellStyle name="표준 3 10 2 3 5" xfId="6174"/>
    <cellStyle name="표준 3 10 2 3 6" xfId="9055"/>
    <cellStyle name="표준 3 10 2 3 7" xfId="11933"/>
    <cellStyle name="표준 3 10 2 4" xfId="555"/>
    <cellStyle name="표준 3 10 2 4 2" xfId="1275"/>
    <cellStyle name="표준 3 10 2 4 2 2" xfId="2715"/>
    <cellStyle name="표준 3 10 2 4 2 2 2" xfId="5598"/>
    <cellStyle name="표준 3 10 2 4 2 2 3" xfId="8476"/>
    <cellStyle name="표준 3 10 2 4 2 2 4" xfId="11357"/>
    <cellStyle name="표준 3 10 2 4 2 2 5" xfId="14235"/>
    <cellStyle name="표준 3 10 2 4 2 3" xfId="4158"/>
    <cellStyle name="표준 3 10 2 4 2 4" xfId="7036"/>
    <cellStyle name="표준 3 10 2 4 2 5" xfId="9917"/>
    <cellStyle name="표준 3 10 2 4 2 6" xfId="12795"/>
    <cellStyle name="표준 3 10 2 4 3" xfId="1995"/>
    <cellStyle name="표준 3 10 2 4 3 2" xfId="4878"/>
    <cellStyle name="표준 3 10 2 4 3 3" xfId="7756"/>
    <cellStyle name="표준 3 10 2 4 3 4" xfId="10637"/>
    <cellStyle name="표준 3 10 2 4 3 5" xfId="13515"/>
    <cellStyle name="표준 3 10 2 4 4" xfId="3438"/>
    <cellStyle name="표준 3 10 2 4 5" xfId="6316"/>
    <cellStyle name="표준 3 10 2 4 6" xfId="9197"/>
    <cellStyle name="표준 3 10 2 4 7" xfId="12075"/>
    <cellStyle name="표준 3 10 2 5" xfId="697"/>
    <cellStyle name="표준 3 10 2 5 2" xfId="1417"/>
    <cellStyle name="표준 3 10 2 5 2 2" xfId="2857"/>
    <cellStyle name="표준 3 10 2 5 2 2 2" xfId="5740"/>
    <cellStyle name="표준 3 10 2 5 2 2 3" xfId="8618"/>
    <cellStyle name="표준 3 10 2 5 2 2 4" xfId="11499"/>
    <cellStyle name="표준 3 10 2 5 2 2 5" xfId="14377"/>
    <cellStyle name="표준 3 10 2 5 2 3" xfId="4300"/>
    <cellStyle name="표준 3 10 2 5 2 4" xfId="7178"/>
    <cellStyle name="표준 3 10 2 5 2 5" xfId="10059"/>
    <cellStyle name="표준 3 10 2 5 2 6" xfId="12937"/>
    <cellStyle name="표준 3 10 2 5 3" xfId="2137"/>
    <cellStyle name="표준 3 10 2 5 3 2" xfId="5020"/>
    <cellStyle name="표준 3 10 2 5 3 3" xfId="7898"/>
    <cellStyle name="표준 3 10 2 5 3 4" xfId="10779"/>
    <cellStyle name="표준 3 10 2 5 3 5" xfId="13657"/>
    <cellStyle name="표준 3 10 2 5 4" xfId="3580"/>
    <cellStyle name="표준 3 10 2 5 5" xfId="6458"/>
    <cellStyle name="표준 3 10 2 5 6" xfId="9339"/>
    <cellStyle name="표준 3 10 2 5 7" xfId="12217"/>
    <cellStyle name="표준 3 10 2 6" xfId="841"/>
    <cellStyle name="표준 3 10 2 6 2" xfId="2281"/>
    <cellStyle name="표준 3 10 2 6 2 2" xfId="5164"/>
    <cellStyle name="표준 3 10 2 6 2 3" xfId="8042"/>
    <cellStyle name="표준 3 10 2 6 2 4" xfId="10923"/>
    <cellStyle name="표준 3 10 2 6 2 5" xfId="13801"/>
    <cellStyle name="표준 3 10 2 6 3" xfId="3724"/>
    <cellStyle name="표준 3 10 2 6 4" xfId="6602"/>
    <cellStyle name="표준 3 10 2 6 5" xfId="9483"/>
    <cellStyle name="표준 3 10 2 6 6" xfId="12361"/>
    <cellStyle name="표준 3 10 2 7" xfId="1561"/>
    <cellStyle name="표준 3 10 2 7 2" xfId="4444"/>
    <cellStyle name="표준 3 10 2 7 3" xfId="7322"/>
    <cellStyle name="표준 3 10 2 7 4" xfId="10203"/>
    <cellStyle name="표준 3 10 2 7 5" xfId="13081"/>
    <cellStyle name="표준 3 10 2 8" xfId="3004"/>
    <cellStyle name="표준 3 10 2 9" xfId="5882"/>
    <cellStyle name="표준 3 10 3" xfId="193"/>
    <cellStyle name="표준 3 10 3 2" xfId="913"/>
    <cellStyle name="표준 3 10 3 2 2" xfId="2353"/>
    <cellStyle name="표준 3 10 3 2 2 2" xfId="5236"/>
    <cellStyle name="표준 3 10 3 2 2 3" xfId="8114"/>
    <cellStyle name="표준 3 10 3 2 2 4" xfId="10995"/>
    <cellStyle name="표준 3 10 3 2 2 5" xfId="13873"/>
    <cellStyle name="표준 3 10 3 2 3" xfId="3796"/>
    <cellStyle name="표준 3 10 3 2 4" xfId="6674"/>
    <cellStyle name="표준 3 10 3 2 5" xfId="9555"/>
    <cellStyle name="표준 3 10 3 2 6" xfId="12433"/>
    <cellStyle name="표준 3 10 3 3" xfId="1633"/>
    <cellStyle name="표준 3 10 3 3 2" xfId="4516"/>
    <cellStyle name="표준 3 10 3 3 3" xfId="7394"/>
    <cellStyle name="표준 3 10 3 3 4" xfId="10275"/>
    <cellStyle name="표준 3 10 3 3 5" xfId="13153"/>
    <cellStyle name="표준 3 10 3 4" xfId="3076"/>
    <cellStyle name="표준 3 10 3 5" xfId="5954"/>
    <cellStyle name="표준 3 10 3 6" xfId="8835"/>
    <cellStyle name="표준 3 10 3 7" xfId="11713"/>
    <cellStyle name="표준 3 10 4" xfId="341"/>
    <cellStyle name="표준 3 10 4 2" xfId="1061"/>
    <cellStyle name="표준 3 10 4 2 2" xfId="2501"/>
    <cellStyle name="표준 3 10 4 2 2 2" xfId="5384"/>
    <cellStyle name="표준 3 10 4 2 2 3" xfId="8262"/>
    <cellStyle name="표준 3 10 4 2 2 4" xfId="11143"/>
    <cellStyle name="표준 3 10 4 2 2 5" xfId="14021"/>
    <cellStyle name="표준 3 10 4 2 3" xfId="3944"/>
    <cellStyle name="표준 3 10 4 2 4" xfId="6822"/>
    <cellStyle name="표준 3 10 4 2 5" xfId="9703"/>
    <cellStyle name="표준 3 10 4 2 6" xfId="12581"/>
    <cellStyle name="표준 3 10 4 3" xfId="1781"/>
    <cellStyle name="표준 3 10 4 3 2" xfId="4664"/>
    <cellStyle name="표준 3 10 4 3 3" xfId="7542"/>
    <cellStyle name="표준 3 10 4 3 4" xfId="10423"/>
    <cellStyle name="표준 3 10 4 3 5" xfId="13301"/>
    <cellStyle name="표준 3 10 4 4" xfId="3224"/>
    <cellStyle name="표준 3 10 4 5" xfId="6102"/>
    <cellStyle name="표준 3 10 4 6" xfId="8983"/>
    <cellStyle name="표준 3 10 4 7" xfId="11861"/>
    <cellStyle name="표준 3 10 5" xfId="483"/>
    <cellStyle name="표준 3 10 5 2" xfId="1203"/>
    <cellStyle name="표준 3 10 5 2 2" xfId="2643"/>
    <cellStyle name="표준 3 10 5 2 2 2" xfId="5526"/>
    <cellStyle name="표준 3 10 5 2 2 3" xfId="8404"/>
    <cellStyle name="표준 3 10 5 2 2 4" xfId="11285"/>
    <cellStyle name="표준 3 10 5 2 2 5" xfId="14163"/>
    <cellStyle name="표준 3 10 5 2 3" xfId="4086"/>
    <cellStyle name="표준 3 10 5 2 4" xfId="6964"/>
    <cellStyle name="표준 3 10 5 2 5" xfId="9845"/>
    <cellStyle name="표준 3 10 5 2 6" xfId="12723"/>
    <cellStyle name="표준 3 10 5 3" xfId="1923"/>
    <cellStyle name="표준 3 10 5 3 2" xfId="4806"/>
    <cellStyle name="표준 3 10 5 3 3" xfId="7684"/>
    <cellStyle name="표준 3 10 5 3 4" xfId="10565"/>
    <cellStyle name="표준 3 10 5 3 5" xfId="13443"/>
    <cellStyle name="표준 3 10 5 4" xfId="3366"/>
    <cellStyle name="표준 3 10 5 5" xfId="6244"/>
    <cellStyle name="표준 3 10 5 6" xfId="9125"/>
    <cellStyle name="표준 3 10 5 7" xfId="12003"/>
    <cellStyle name="표준 3 10 6" xfId="625"/>
    <cellStyle name="표준 3 10 6 2" xfId="1345"/>
    <cellStyle name="표준 3 10 6 2 2" xfId="2785"/>
    <cellStyle name="표준 3 10 6 2 2 2" xfId="5668"/>
    <cellStyle name="표준 3 10 6 2 2 3" xfId="8546"/>
    <cellStyle name="표준 3 10 6 2 2 4" xfId="11427"/>
    <cellStyle name="표준 3 10 6 2 2 5" xfId="14305"/>
    <cellStyle name="표준 3 10 6 2 3" xfId="4228"/>
    <cellStyle name="표준 3 10 6 2 4" xfId="7106"/>
    <cellStyle name="표준 3 10 6 2 5" xfId="9987"/>
    <cellStyle name="표준 3 10 6 2 6" xfId="12865"/>
    <cellStyle name="표준 3 10 6 3" xfId="2065"/>
    <cellStyle name="표준 3 10 6 3 2" xfId="4948"/>
    <cellStyle name="표준 3 10 6 3 3" xfId="7826"/>
    <cellStyle name="표준 3 10 6 3 4" xfId="10707"/>
    <cellStyle name="표준 3 10 6 3 5" xfId="13585"/>
    <cellStyle name="표준 3 10 6 4" xfId="3508"/>
    <cellStyle name="표준 3 10 6 5" xfId="6386"/>
    <cellStyle name="표준 3 10 6 6" xfId="9267"/>
    <cellStyle name="표준 3 10 6 7" xfId="12145"/>
    <cellStyle name="표준 3 10 7" xfId="769"/>
    <cellStyle name="표준 3 10 7 2" xfId="2209"/>
    <cellStyle name="표준 3 10 7 2 2" xfId="5092"/>
    <cellStyle name="표준 3 10 7 2 3" xfId="7970"/>
    <cellStyle name="표준 3 10 7 2 4" xfId="10851"/>
    <cellStyle name="표준 3 10 7 2 5" xfId="13729"/>
    <cellStyle name="표준 3 10 7 3" xfId="3652"/>
    <cellStyle name="표준 3 10 7 4" xfId="6530"/>
    <cellStyle name="표준 3 10 7 5" xfId="9411"/>
    <cellStyle name="표준 3 10 7 6" xfId="12289"/>
    <cellStyle name="표준 3 10 8" xfId="1489"/>
    <cellStyle name="표준 3 10 8 2" xfId="4372"/>
    <cellStyle name="표준 3 10 8 3" xfId="7250"/>
    <cellStyle name="표준 3 10 8 4" xfId="10131"/>
    <cellStyle name="표준 3 10 8 5" xfId="13009"/>
    <cellStyle name="표준 3 10 9" xfId="2932"/>
    <cellStyle name="표준 3 11" xfId="85"/>
    <cellStyle name="표준 3 11 10" xfId="8727"/>
    <cellStyle name="표준 3 11 11" xfId="11605"/>
    <cellStyle name="표준 3 11 2" xfId="229"/>
    <cellStyle name="표준 3 11 2 2" xfId="949"/>
    <cellStyle name="표준 3 11 2 2 2" xfId="2389"/>
    <cellStyle name="표준 3 11 2 2 2 2" xfId="5272"/>
    <cellStyle name="표준 3 11 2 2 2 3" xfId="8150"/>
    <cellStyle name="표준 3 11 2 2 2 4" xfId="11031"/>
    <cellStyle name="표준 3 11 2 2 2 5" xfId="13909"/>
    <cellStyle name="표준 3 11 2 2 3" xfId="3832"/>
    <cellStyle name="표준 3 11 2 2 4" xfId="6710"/>
    <cellStyle name="표준 3 11 2 2 5" xfId="9591"/>
    <cellStyle name="표준 3 11 2 2 6" xfId="12469"/>
    <cellStyle name="표준 3 11 2 3" xfId="1669"/>
    <cellStyle name="표준 3 11 2 3 2" xfId="4552"/>
    <cellStyle name="표준 3 11 2 3 3" xfId="7430"/>
    <cellStyle name="표준 3 11 2 3 4" xfId="10311"/>
    <cellStyle name="표준 3 11 2 3 5" xfId="13189"/>
    <cellStyle name="표준 3 11 2 4" xfId="3112"/>
    <cellStyle name="표준 3 11 2 5" xfId="5990"/>
    <cellStyle name="표준 3 11 2 6" xfId="8871"/>
    <cellStyle name="표준 3 11 2 7" xfId="11749"/>
    <cellStyle name="표준 3 11 3" xfId="377"/>
    <cellStyle name="표준 3 11 3 2" xfId="1097"/>
    <cellStyle name="표준 3 11 3 2 2" xfId="2537"/>
    <cellStyle name="표준 3 11 3 2 2 2" xfId="5420"/>
    <cellStyle name="표준 3 11 3 2 2 3" xfId="8298"/>
    <cellStyle name="표준 3 11 3 2 2 4" xfId="11179"/>
    <cellStyle name="표준 3 11 3 2 2 5" xfId="14057"/>
    <cellStyle name="표준 3 11 3 2 3" xfId="3980"/>
    <cellStyle name="표준 3 11 3 2 4" xfId="6858"/>
    <cellStyle name="표준 3 11 3 2 5" xfId="9739"/>
    <cellStyle name="표준 3 11 3 2 6" xfId="12617"/>
    <cellStyle name="표준 3 11 3 3" xfId="1817"/>
    <cellStyle name="표준 3 11 3 3 2" xfId="4700"/>
    <cellStyle name="표준 3 11 3 3 3" xfId="7578"/>
    <cellStyle name="표준 3 11 3 3 4" xfId="10459"/>
    <cellStyle name="표준 3 11 3 3 5" xfId="13337"/>
    <cellStyle name="표준 3 11 3 4" xfId="3260"/>
    <cellStyle name="표준 3 11 3 5" xfId="6138"/>
    <cellStyle name="표준 3 11 3 6" xfId="9019"/>
    <cellStyle name="표준 3 11 3 7" xfId="11897"/>
    <cellStyle name="표준 3 11 4" xfId="519"/>
    <cellStyle name="표준 3 11 4 2" xfId="1239"/>
    <cellStyle name="표준 3 11 4 2 2" xfId="2679"/>
    <cellStyle name="표준 3 11 4 2 2 2" xfId="5562"/>
    <cellStyle name="표준 3 11 4 2 2 3" xfId="8440"/>
    <cellStyle name="표준 3 11 4 2 2 4" xfId="11321"/>
    <cellStyle name="표준 3 11 4 2 2 5" xfId="14199"/>
    <cellStyle name="표준 3 11 4 2 3" xfId="4122"/>
    <cellStyle name="표준 3 11 4 2 4" xfId="7000"/>
    <cellStyle name="표준 3 11 4 2 5" xfId="9881"/>
    <cellStyle name="표준 3 11 4 2 6" xfId="12759"/>
    <cellStyle name="표준 3 11 4 3" xfId="1959"/>
    <cellStyle name="표준 3 11 4 3 2" xfId="4842"/>
    <cellStyle name="표준 3 11 4 3 3" xfId="7720"/>
    <cellStyle name="표준 3 11 4 3 4" xfId="10601"/>
    <cellStyle name="표준 3 11 4 3 5" xfId="13479"/>
    <cellStyle name="표준 3 11 4 4" xfId="3402"/>
    <cellStyle name="표준 3 11 4 5" xfId="6280"/>
    <cellStyle name="표준 3 11 4 6" xfId="9161"/>
    <cellStyle name="표준 3 11 4 7" xfId="12039"/>
    <cellStyle name="표준 3 11 5" xfId="661"/>
    <cellStyle name="표준 3 11 5 2" xfId="1381"/>
    <cellStyle name="표준 3 11 5 2 2" xfId="2821"/>
    <cellStyle name="표준 3 11 5 2 2 2" xfId="5704"/>
    <cellStyle name="표준 3 11 5 2 2 3" xfId="8582"/>
    <cellStyle name="표준 3 11 5 2 2 4" xfId="11463"/>
    <cellStyle name="표준 3 11 5 2 2 5" xfId="14341"/>
    <cellStyle name="표준 3 11 5 2 3" xfId="4264"/>
    <cellStyle name="표준 3 11 5 2 4" xfId="7142"/>
    <cellStyle name="표준 3 11 5 2 5" xfId="10023"/>
    <cellStyle name="표준 3 11 5 2 6" xfId="12901"/>
    <cellStyle name="표준 3 11 5 3" xfId="2101"/>
    <cellStyle name="표준 3 11 5 3 2" xfId="4984"/>
    <cellStyle name="표준 3 11 5 3 3" xfId="7862"/>
    <cellStyle name="표준 3 11 5 3 4" xfId="10743"/>
    <cellStyle name="표준 3 11 5 3 5" xfId="13621"/>
    <cellStyle name="표준 3 11 5 4" xfId="3544"/>
    <cellStyle name="표준 3 11 5 5" xfId="6422"/>
    <cellStyle name="표준 3 11 5 6" xfId="9303"/>
    <cellStyle name="표준 3 11 5 7" xfId="12181"/>
    <cellStyle name="표준 3 11 6" xfId="805"/>
    <cellStyle name="표준 3 11 6 2" xfId="2245"/>
    <cellStyle name="표준 3 11 6 2 2" xfId="5128"/>
    <cellStyle name="표준 3 11 6 2 3" xfId="8006"/>
    <cellStyle name="표준 3 11 6 2 4" xfId="10887"/>
    <cellStyle name="표준 3 11 6 2 5" xfId="13765"/>
    <cellStyle name="표준 3 11 6 3" xfId="3688"/>
    <cellStyle name="표준 3 11 6 4" xfId="6566"/>
    <cellStyle name="표준 3 11 6 5" xfId="9447"/>
    <cellStyle name="표준 3 11 6 6" xfId="12325"/>
    <cellStyle name="표준 3 11 7" xfId="1525"/>
    <cellStyle name="표준 3 11 7 2" xfId="4408"/>
    <cellStyle name="표준 3 11 7 3" xfId="7286"/>
    <cellStyle name="표준 3 11 7 4" xfId="10167"/>
    <cellStyle name="표준 3 11 7 5" xfId="13045"/>
    <cellStyle name="표준 3 11 8" xfId="2968"/>
    <cellStyle name="표준 3 11 9" xfId="5846"/>
    <cellStyle name="표준 3 12" xfId="157"/>
    <cellStyle name="표준 3 12 2" xfId="877"/>
    <cellStyle name="표준 3 12 2 2" xfId="2317"/>
    <cellStyle name="표준 3 12 2 2 2" xfId="5200"/>
    <cellStyle name="표준 3 12 2 2 3" xfId="8078"/>
    <cellStyle name="표준 3 12 2 2 4" xfId="10959"/>
    <cellStyle name="표준 3 12 2 2 5" xfId="13837"/>
    <cellStyle name="표준 3 12 2 3" xfId="3760"/>
    <cellStyle name="표준 3 12 2 4" xfId="6638"/>
    <cellStyle name="표준 3 12 2 5" xfId="9519"/>
    <cellStyle name="표준 3 12 2 6" xfId="12397"/>
    <cellStyle name="표준 3 12 3" xfId="1597"/>
    <cellStyle name="표준 3 12 3 2" xfId="4480"/>
    <cellStyle name="표준 3 12 3 3" xfId="7358"/>
    <cellStyle name="표준 3 12 3 4" xfId="10239"/>
    <cellStyle name="표준 3 12 3 5" xfId="13117"/>
    <cellStyle name="표준 3 12 4" xfId="3040"/>
    <cellStyle name="표준 3 12 5" xfId="5918"/>
    <cellStyle name="표준 3 12 6" xfId="8799"/>
    <cellStyle name="표준 3 12 7" xfId="11677"/>
    <cellStyle name="표준 3 13" xfId="302"/>
    <cellStyle name="표준 3 13 2" xfId="1022"/>
    <cellStyle name="표준 3 13 2 2" xfId="2462"/>
    <cellStyle name="표준 3 13 2 2 2" xfId="5345"/>
    <cellStyle name="표준 3 13 2 2 3" xfId="8223"/>
    <cellStyle name="표준 3 13 2 2 4" xfId="11104"/>
    <cellStyle name="표준 3 13 2 2 5" xfId="13982"/>
    <cellStyle name="표준 3 13 2 3" xfId="3905"/>
    <cellStyle name="표준 3 13 2 4" xfId="6783"/>
    <cellStyle name="표준 3 13 2 5" xfId="9664"/>
    <cellStyle name="표준 3 13 2 6" xfId="12542"/>
    <cellStyle name="표준 3 13 3" xfId="1742"/>
    <cellStyle name="표준 3 13 3 2" xfId="4625"/>
    <cellStyle name="표준 3 13 3 3" xfId="7503"/>
    <cellStyle name="표준 3 13 3 4" xfId="10384"/>
    <cellStyle name="표준 3 13 3 5" xfId="13262"/>
    <cellStyle name="표준 3 13 4" xfId="3185"/>
    <cellStyle name="표준 3 13 5" xfId="6063"/>
    <cellStyle name="표준 3 13 6" xfId="8944"/>
    <cellStyle name="표준 3 13 7" xfId="11822"/>
    <cellStyle name="표준 3 14" xfId="303"/>
    <cellStyle name="표준 3 14 2" xfId="1023"/>
    <cellStyle name="표준 3 14 2 2" xfId="2463"/>
    <cellStyle name="표준 3 14 2 2 2" xfId="5346"/>
    <cellStyle name="표준 3 14 2 2 3" xfId="8224"/>
    <cellStyle name="표준 3 14 2 2 4" xfId="11105"/>
    <cellStyle name="표준 3 14 2 2 5" xfId="13983"/>
    <cellStyle name="표준 3 14 2 3" xfId="3906"/>
    <cellStyle name="표준 3 14 2 4" xfId="6784"/>
    <cellStyle name="표준 3 14 2 5" xfId="9665"/>
    <cellStyle name="표준 3 14 2 6" xfId="12543"/>
    <cellStyle name="표준 3 14 3" xfId="1743"/>
    <cellStyle name="표준 3 14 3 2" xfId="4626"/>
    <cellStyle name="표준 3 14 3 3" xfId="7504"/>
    <cellStyle name="표준 3 14 3 4" xfId="10385"/>
    <cellStyle name="표준 3 14 3 5" xfId="13263"/>
    <cellStyle name="표준 3 14 4" xfId="3186"/>
    <cellStyle name="표준 3 14 5" xfId="6064"/>
    <cellStyle name="표준 3 14 6" xfId="8945"/>
    <cellStyle name="표준 3 14 7" xfId="11823"/>
    <cellStyle name="표준 3 15" xfId="304"/>
    <cellStyle name="표준 3 15 2" xfId="1024"/>
    <cellStyle name="표준 3 15 2 2" xfId="2464"/>
    <cellStyle name="표준 3 15 2 2 2" xfId="5347"/>
    <cellStyle name="표준 3 15 2 2 3" xfId="8225"/>
    <cellStyle name="표준 3 15 2 2 4" xfId="11106"/>
    <cellStyle name="표준 3 15 2 2 5" xfId="13984"/>
    <cellStyle name="표준 3 15 2 3" xfId="3907"/>
    <cellStyle name="표준 3 15 2 4" xfId="6785"/>
    <cellStyle name="표준 3 15 2 5" xfId="9666"/>
    <cellStyle name="표준 3 15 2 6" xfId="12544"/>
    <cellStyle name="표준 3 15 3" xfId="1744"/>
    <cellStyle name="표준 3 15 3 2" xfId="4627"/>
    <cellStyle name="표준 3 15 3 3" xfId="7505"/>
    <cellStyle name="표준 3 15 3 4" xfId="10386"/>
    <cellStyle name="표준 3 15 3 5" xfId="13264"/>
    <cellStyle name="표준 3 15 4" xfId="3187"/>
    <cellStyle name="표준 3 15 5" xfId="6065"/>
    <cellStyle name="표준 3 15 6" xfId="8946"/>
    <cellStyle name="표준 3 15 7" xfId="11824"/>
    <cellStyle name="표준 3 16" xfId="733"/>
    <cellStyle name="표준 3 16 2" xfId="2173"/>
    <cellStyle name="표준 3 16 2 2" xfId="5056"/>
    <cellStyle name="표준 3 16 2 3" xfId="7934"/>
    <cellStyle name="표준 3 16 2 4" xfId="10815"/>
    <cellStyle name="표준 3 16 2 5" xfId="13693"/>
    <cellStyle name="표준 3 16 3" xfId="3616"/>
    <cellStyle name="표준 3 16 4" xfId="6494"/>
    <cellStyle name="표준 3 16 5" xfId="9375"/>
    <cellStyle name="표준 3 16 6" xfId="12253"/>
    <cellStyle name="표준 3 17" xfId="1453"/>
    <cellStyle name="표준 3 17 2" xfId="4336"/>
    <cellStyle name="표준 3 17 3" xfId="7214"/>
    <cellStyle name="표준 3 17 4" xfId="10095"/>
    <cellStyle name="표준 3 17 5" xfId="12973"/>
    <cellStyle name="표준 3 18" xfId="2894"/>
    <cellStyle name="표준 3 19" xfId="2896"/>
    <cellStyle name="표준 3 2" xfId="12"/>
    <cellStyle name="표준 3 2 10" xfId="310"/>
    <cellStyle name="표준 3 2 10 2" xfId="1030"/>
    <cellStyle name="표준 3 2 10 2 2" xfId="2470"/>
    <cellStyle name="표준 3 2 10 2 2 2" xfId="5353"/>
    <cellStyle name="표준 3 2 10 2 2 3" xfId="8231"/>
    <cellStyle name="표준 3 2 10 2 2 4" xfId="11112"/>
    <cellStyle name="표준 3 2 10 2 2 5" xfId="13990"/>
    <cellStyle name="표준 3 2 10 2 3" xfId="3913"/>
    <cellStyle name="표준 3 2 10 2 4" xfId="6791"/>
    <cellStyle name="표준 3 2 10 2 5" xfId="9672"/>
    <cellStyle name="표준 3 2 10 2 6" xfId="12550"/>
    <cellStyle name="표준 3 2 10 3" xfId="1750"/>
    <cellStyle name="표준 3 2 10 3 2" xfId="4633"/>
    <cellStyle name="표준 3 2 10 3 3" xfId="7511"/>
    <cellStyle name="표준 3 2 10 3 4" xfId="10392"/>
    <cellStyle name="표준 3 2 10 3 5" xfId="13270"/>
    <cellStyle name="표준 3 2 10 4" xfId="3193"/>
    <cellStyle name="표준 3 2 10 5" xfId="6071"/>
    <cellStyle name="표준 3 2 10 6" xfId="8952"/>
    <cellStyle name="표준 3 2 10 7" xfId="11830"/>
    <cellStyle name="표준 3 2 11" xfId="734"/>
    <cellStyle name="표준 3 2 11 2" xfId="2174"/>
    <cellStyle name="표준 3 2 11 2 2" xfId="5057"/>
    <cellStyle name="표준 3 2 11 2 3" xfId="7935"/>
    <cellStyle name="표준 3 2 11 2 4" xfId="10816"/>
    <cellStyle name="표준 3 2 11 2 5" xfId="13694"/>
    <cellStyle name="표준 3 2 11 3" xfId="3617"/>
    <cellStyle name="표준 3 2 11 4" xfId="6495"/>
    <cellStyle name="표준 3 2 11 5" xfId="9376"/>
    <cellStyle name="표준 3 2 11 6" xfId="12254"/>
    <cellStyle name="표준 3 2 12" xfId="1454"/>
    <cellStyle name="표준 3 2 12 2" xfId="4337"/>
    <cellStyle name="표준 3 2 12 3" xfId="7215"/>
    <cellStyle name="표준 3 2 12 4" xfId="10096"/>
    <cellStyle name="표준 3 2 12 5" xfId="12974"/>
    <cellStyle name="표준 3 2 13" xfId="2897"/>
    <cellStyle name="표준 3 2 14" xfId="2893"/>
    <cellStyle name="표준 3 2 15" xfId="8656"/>
    <cellStyle name="표준 3 2 16" xfId="2895"/>
    <cellStyle name="표준 3 2 2" xfId="19"/>
    <cellStyle name="표준 3 2 2 10" xfId="1459"/>
    <cellStyle name="표준 3 2 2 10 2" xfId="4342"/>
    <cellStyle name="표준 3 2 2 10 3" xfId="7220"/>
    <cellStyle name="표준 3 2 2 10 4" xfId="10101"/>
    <cellStyle name="표준 3 2 2 10 5" xfId="12979"/>
    <cellStyle name="표준 3 2 2 11" xfId="2902"/>
    <cellStyle name="표준 3 2 2 12" xfId="5780"/>
    <cellStyle name="표준 3 2 2 13" xfId="8661"/>
    <cellStyle name="표준 3 2 2 14" xfId="11539"/>
    <cellStyle name="표준 3 2 2 2" xfId="20"/>
    <cellStyle name="표준 3 2 2 2 10" xfId="2903"/>
    <cellStyle name="표준 3 2 2 2 11" xfId="5781"/>
    <cellStyle name="표준 3 2 2 2 12" xfId="8662"/>
    <cellStyle name="표준 3 2 2 2 13" xfId="11540"/>
    <cellStyle name="표준 3 2 2 2 2" xfId="56"/>
    <cellStyle name="표준 3 2 2 2 2 10" xfId="5817"/>
    <cellStyle name="표준 3 2 2 2 2 11" xfId="8698"/>
    <cellStyle name="표준 3 2 2 2 2 12" xfId="11576"/>
    <cellStyle name="표준 3 2 2 2 2 2" xfId="128"/>
    <cellStyle name="표준 3 2 2 2 2 2 10" xfId="8770"/>
    <cellStyle name="표준 3 2 2 2 2 2 11" xfId="11648"/>
    <cellStyle name="표준 3 2 2 2 2 2 2" xfId="272"/>
    <cellStyle name="표준 3 2 2 2 2 2 2 2" xfId="992"/>
    <cellStyle name="표준 3 2 2 2 2 2 2 2 2" xfId="2432"/>
    <cellStyle name="표준 3 2 2 2 2 2 2 2 2 2" xfId="5315"/>
    <cellStyle name="표준 3 2 2 2 2 2 2 2 2 3" xfId="8193"/>
    <cellStyle name="표준 3 2 2 2 2 2 2 2 2 4" xfId="11074"/>
    <cellStyle name="표준 3 2 2 2 2 2 2 2 2 5" xfId="13952"/>
    <cellStyle name="표준 3 2 2 2 2 2 2 2 3" xfId="3875"/>
    <cellStyle name="표준 3 2 2 2 2 2 2 2 4" xfId="6753"/>
    <cellStyle name="표준 3 2 2 2 2 2 2 2 5" xfId="9634"/>
    <cellStyle name="표준 3 2 2 2 2 2 2 2 6" xfId="12512"/>
    <cellStyle name="표준 3 2 2 2 2 2 2 3" xfId="1712"/>
    <cellStyle name="표준 3 2 2 2 2 2 2 3 2" xfId="4595"/>
    <cellStyle name="표준 3 2 2 2 2 2 2 3 3" xfId="7473"/>
    <cellStyle name="표준 3 2 2 2 2 2 2 3 4" xfId="10354"/>
    <cellStyle name="표준 3 2 2 2 2 2 2 3 5" xfId="13232"/>
    <cellStyle name="표준 3 2 2 2 2 2 2 4" xfId="3155"/>
    <cellStyle name="표준 3 2 2 2 2 2 2 5" xfId="6033"/>
    <cellStyle name="표준 3 2 2 2 2 2 2 6" xfId="8914"/>
    <cellStyle name="표준 3 2 2 2 2 2 2 7" xfId="11792"/>
    <cellStyle name="표준 3 2 2 2 2 2 3" xfId="420"/>
    <cellStyle name="표준 3 2 2 2 2 2 3 2" xfId="1140"/>
    <cellStyle name="표준 3 2 2 2 2 2 3 2 2" xfId="2580"/>
    <cellStyle name="표준 3 2 2 2 2 2 3 2 2 2" xfId="5463"/>
    <cellStyle name="표준 3 2 2 2 2 2 3 2 2 3" xfId="8341"/>
    <cellStyle name="표준 3 2 2 2 2 2 3 2 2 4" xfId="11222"/>
    <cellStyle name="표준 3 2 2 2 2 2 3 2 2 5" xfId="14100"/>
    <cellStyle name="표준 3 2 2 2 2 2 3 2 3" xfId="4023"/>
    <cellStyle name="표준 3 2 2 2 2 2 3 2 4" xfId="6901"/>
    <cellStyle name="표준 3 2 2 2 2 2 3 2 5" xfId="9782"/>
    <cellStyle name="표준 3 2 2 2 2 2 3 2 6" xfId="12660"/>
    <cellStyle name="표준 3 2 2 2 2 2 3 3" xfId="1860"/>
    <cellStyle name="표준 3 2 2 2 2 2 3 3 2" xfId="4743"/>
    <cellStyle name="표준 3 2 2 2 2 2 3 3 3" xfId="7621"/>
    <cellStyle name="표준 3 2 2 2 2 2 3 3 4" xfId="10502"/>
    <cellStyle name="표준 3 2 2 2 2 2 3 3 5" xfId="13380"/>
    <cellStyle name="표준 3 2 2 2 2 2 3 4" xfId="3303"/>
    <cellStyle name="표준 3 2 2 2 2 2 3 5" xfId="6181"/>
    <cellStyle name="표준 3 2 2 2 2 2 3 6" xfId="9062"/>
    <cellStyle name="표준 3 2 2 2 2 2 3 7" xfId="11940"/>
    <cellStyle name="표준 3 2 2 2 2 2 4" xfId="562"/>
    <cellStyle name="표준 3 2 2 2 2 2 4 2" xfId="1282"/>
    <cellStyle name="표준 3 2 2 2 2 2 4 2 2" xfId="2722"/>
    <cellStyle name="표준 3 2 2 2 2 2 4 2 2 2" xfId="5605"/>
    <cellStyle name="표준 3 2 2 2 2 2 4 2 2 3" xfId="8483"/>
    <cellStyle name="표준 3 2 2 2 2 2 4 2 2 4" xfId="11364"/>
    <cellStyle name="표준 3 2 2 2 2 2 4 2 2 5" xfId="14242"/>
    <cellStyle name="표준 3 2 2 2 2 2 4 2 3" xfId="4165"/>
    <cellStyle name="표준 3 2 2 2 2 2 4 2 4" xfId="7043"/>
    <cellStyle name="표준 3 2 2 2 2 2 4 2 5" xfId="9924"/>
    <cellStyle name="표준 3 2 2 2 2 2 4 2 6" xfId="12802"/>
    <cellStyle name="표준 3 2 2 2 2 2 4 3" xfId="2002"/>
    <cellStyle name="표준 3 2 2 2 2 2 4 3 2" xfId="4885"/>
    <cellStyle name="표준 3 2 2 2 2 2 4 3 3" xfId="7763"/>
    <cellStyle name="표준 3 2 2 2 2 2 4 3 4" xfId="10644"/>
    <cellStyle name="표준 3 2 2 2 2 2 4 3 5" xfId="13522"/>
    <cellStyle name="표준 3 2 2 2 2 2 4 4" xfId="3445"/>
    <cellStyle name="표준 3 2 2 2 2 2 4 5" xfId="6323"/>
    <cellStyle name="표준 3 2 2 2 2 2 4 6" xfId="9204"/>
    <cellStyle name="표준 3 2 2 2 2 2 4 7" xfId="12082"/>
    <cellStyle name="표준 3 2 2 2 2 2 5" xfId="704"/>
    <cellStyle name="표준 3 2 2 2 2 2 5 2" xfId="1424"/>
    <cellStyle name="표준 3 2 2 2 2 2 5 2 2" xfId="2864"/>
    <cellStyle name="표준 3 2 2 2 2 2 5 2 2 2" xfId="5747"/>
    <cellStyle name="표준 3 2 2 2 2 2 5 2 2 3" xfId="8625"/>
    <cellStyle name="표준 3 2 2 2 2 2 5 2 2 4" xfId="11506"/>
    <cellStyle name="표준 3 2 2 2 2 2 5 2 2 5" xfId="14384"/>
    <cellStyle name="표준 3 2 2 2 2 2 5 2 3" xfId="4307"/>
    <cellStyle name="표준 3 2 2 2 2 2 5 2 4" xfId="7185"/>
    <cellStyle name="표준 3 2 2 2 2 2 5 2 5" xfId="10066"/>
    <cellStyle name="표준 3 2 2 2 2 2 5 2 6" xfId="12944"/>
    <cellStyle name="표준 3 2 2 2 2 2 5 3" xfId="2144"/>
    <cellStyle name="표준 3 2 2 2 2 2 5 3 2" xfId="5027"/>
    <cellStyle name="표준 3 2 2 2 2 2 5 3 3" xfId="7905"/>
    <cellStyle name="표준 3 2 2 2 2 2 5 3 4" xfId="10786"/>
    <cellStyle name="표준 3 2 2 2 2 2 5 3 5" xfId="13664"/>
    <cellStyle name="표준 3 2 2 2 2 2 5 4" xfId="3587"/>
    <cellStyle name="표준 3 2 2 2 2 2 5 5" xfId="6465"/>
    <cellStyle name="표준 3 2 2 2 2 2 5 6" xfId="9346"/>
    <cellStyle name="표준 3 2 2 2 2 2 5 7" xfId="12224"/>
    <cellStyle name="표준 3 2 2 2 2 2 6" xfId="848"/>
    <cellStyle name="표준 3 2 2 2 2 2 6 2" xfId="2288"/>
    <cellStyle name="표준 3 2 2 2 2 2 6 2 2" xfId="5171"/>
    <cellStyle name="표준 3 2 2 2 2 2 6 2 3" xfId="8049"/>
    <cellStyle name="표준 3 2 2 2 2 2 6 2 4" xfId="10930"/>
    <cellStyle name="표준 3 2 2 2 2 2 6 2 5" xfId="13808"/>
    <cellStyle name="표준 3 2 2 2 2 2 6 3" xfId="3731"/>
    <cellStyle name="표준 3 2 2 2 2 2 6 4" xfId="6609"/>
    <cellStyle name="표준 3 2 2 2 2 2 6 5" xfId="9490"/>
    <cellStyle name="표준 3 2 2 2 2 2 6 6" xfId="12368"/>
    <cellStyle name="표준 3 2 2 2 2 2 7" xfId="1568"/>
    <cellStyle name="표준 3 2 2 2 2 2 7 2" xfId="4451"/>
    <cellStyle name="표준 3 2 2 2 2 2 7 3" xfId="7329"/>
    <cellStyle name="표준 3 2 2 2 2 2 7 4" xfId="10210"/>
    <cellStyle name="표준 3 2 2 2 2 2 7 5" xfId="13088"/>
    <cellStyle name="표준 3 2 2 2 2 2 8" xfId="3011"/>
    <cellStyle name="표준 3 2 2 2 2 2 9" xfId="5889"/>
    <cellStyle name="표준 3 2 2 2 2 3" xfId="200"/>
    <cellStyle name="표준 3 2 2 2 2 3 2" xfId="920"/>
    <cellStyle name="표준 3 2 2 2 2 3 2 2" xfId="2360"/>
    <cellStyle name="표준 3 2 2 2 2 3 2 2 2" xfId="5243"/>
    <cellStyle name="표준 3 2 2 2 2 3 2 2 3" xfId="8121"/>
    <cellStyle name="표준 3 2 2 2 2 3 2 2 4" xfId="11002"/>
    <cellStyle name="표준 3 2 2 2 2 3 2 2 5" xfId="13880"/>
    <cellStyle name="표준 3 2 2 2 2 3 2 3" xfId="3803"/>
    <cellStyle name="표준 3 2 2 2 2 3 2 4" xfId="6681"/>
    <cellStyle name="표준 3 2 2 2 2 3 2 5" xfId="9562"/>
    <cellStyle name="표준 3 2 2 2 2 3 2 6" xfId="12440"/>
    <cellStyle name="표준 3 2 2 2 2 3 3" xfId="1640"/>
    <cellStyle name="표준 3 2 2 2 2 3 3 2" xfId="4523"/>
    <cellStyle name="표준 3 2 2 2 2 3 3 3" xfId="7401"/>
    <cellStyle name="표준 3 2 2 2 2 3 3 4" xfId="10282"/>
    <cellStyle name="표준 3 2 2 2 2 3 3 5" xfId="13160"/>
    <cellStyle name="표준 3 2 2 2 2 3 4" xfId="3083"/>
    <cellStyle name="표준 3 2 2 2 2 3 5" xfId="5961"/>
    <cellStyle name="표준 3 2 2 2 2 3 6" xfId="8842"/>
    <cellStyle name="표준 3 2 2 2 2 3 7" xfId="11720"/>
    <cellStyle name="표준 3 2 2 2 2 4" xfId="348"/>
    <cellStyle name="표준 3 2 2 2 2 4 2" xfId="1068"/>
    <cellStyle name="표준 3 2 2 2 2 4 2 2" xfId="2508"/>
    <cellStyle name="표준 3 2 2 2 2 4 2 2 2" xfId="5391"/>
    <cellStyle name="표준 3 2 2 2 2 4 2 2 3" xfId="8269"/>
    <cellStyle name="표준 3 2 2 2 2 4 2 2 4" xfId="11150"/>
    <cellStyle name="표준 3 2 2 2 2 4 2 2 5" xfId="14028"/>
    <cellStyle name="표준 3 2 2 2 2 4 2 3" xfId="3951"/>
    <cellStyle name="표준 3 2 2 2 2 4 2 4" xfId="6829"/>
    <cellStyle name="표준 3 2 2 2 2 4 2 5" xfId="9710"/>
    <cellStyle name="표준 3 2 2 2 2 4 2 6" xfId="12588"/>
    <cellStyle name="표준 3 2 2 2 2 4 3" xfId="1788"/>
    <cellStyle name="표준 3 2 2 2 2 4 3 2" xfId="4671"/>
    <cellStyle name="표준 3 2 2 2 2 4 3 3" xfId="7549"/>
    <cellStyle name="표준 3 2 2 2 2 4 3 4" xfId="10430"/>
    <cellStyle name="표준 3 2 2 2 2 4 3 5" xfId="13308"/>
    <cellStyle name="표준 3 2 2 2 2 4 4" xfId="3231"/>
    <cellStyle name="표준 3 2 2 2 2 4 5" xfId="6109"/>
    <cellStyle name="표준 3 2 2 2 2 4 6" xfId="8990"/>
    <cellStyle name="표준 3 2 2 2 2 4 7" xfId="11868"/>
    <cellStyle name="표준 3 2 2 2 2 5" xfId="490"/>
    <cellStyle name="표준 3 2 2 2 2 5 2" xfId="1210"/>
    <cellStyle name="표준 3 2 2 2 2 5 2 2" xfId="2650"/>
    <cellStyle name="표준 3 2 2 2 2 5 2 2 2" xfId="5533"/>
    <cellStyle name="표준 3 2 2 2 2 5 2 2 3" xfId="8411"/>
    <cellStyle name="표준 3 2 2 2 2 5 2 2 4" xfId="11292"/>
    <cellStyle name="표준 3 2 2 2 2 5 2 2 5" xfId="14170"/>
    <cellStyle name="표준 3 2 2 2 2 5 2 3" xfId="4093"/>
    <cellStyle name="표준 3 2 2 2 2 5 2 4" xfId="6971"/>
    <cellStyle name="표준 3 2 2 2 2 5 2 5" xfId="9852"/>
    <cellStyle name="표준 3 2 2 2 2 5 2 6" xfId="12730"/>
    <cellStyle name="표준 3 2 2 2 2 5 3" xfId="1930"/>
    <cellStyle name="표준 3 2 2 2 2 5 3 2" xfId="4813"/>
    <cellStyle name="표준 3 2 2 2 2 5 3 3" xfId="7691"/>
    <cellStyle name="표준 3 2 2 2 2 5 3 4" xfId="10572"/>
    <cellStyle name="표준 3 2 2 2 2 5 3 5" xfId="13450"/>
    <cellStyle name="표준 3 2 2 2 2 5 4" xfId="3373"/>
    <cellStyle name="표준 3 2 2 2 2 5 5" xfId="6251"/>
    <cellStyle name="표준 3 2 2 2 2 5 6" xfId="9132"/>
    <cellStyle name="표준 3 2 2 2 2 5 7" xfId="12010"/>
    <cellStyle name="표준 3 2 2 2 2 6" xfId="632"/>
    <cellStyle name="표준 3 2 2 2 2 6 2" xfId="1352"/>
    <cellStyle name="표준 3 2 2 2 2 6 2 2" xfId="2792"/>
    <cellStyle name="표준 3 2 2 2 2 6 2 2 2" xfId="5675"/>
    <cellStyle name="표준 3 2 2 2 2 6 2 2 3" xfId="8553"/>
    <cellStyle name="표준 3 2 2 2 2 6 2 2 4" xfId="11434"/>
    <cellStyle name="표준 3 2 2 2 2 6 2 2 5" xfId="14312"/>
    <cellStyle name="표준 3 2 2 2 2 6 2 3" xfId="4235"/>
    <cellStyle name="표준 3 2 2 2 2 6 2 4" xfId="7113"/>
    <cellStyle name="표준 3 2 2 2 2 6 2 5" xfId="9994"/>
    <cellStyle name="표준 3 2 2 2 2 6 2 6" xfId="12872"/>
    <cellStyle name="표준 3 2 2 2 2 6 3" xfId="2072"/>
    <cellStyle name="표준 3 2 2 2 2 6 3 2" xfId="4955"/>
    <cellStyle name="표준 3 2 2 2 2 6 3 3" xfId="7833"/>
    <cellStyle name="표준 3 2 2 2 2 6 3 4" xfId="10714"/>
    <cellStyle name="표준 3 2 2 2 2 6 3 5" xfId="13592"/>
    <cellStyle name="표준 3 2 2 2 2 6 4" xfId="3515"/>
    <cellStyle name="표준 3 2 2 2 2 6 5" xfId="6393"/>
    <cellStyle name="표준 3 2 2 2 2 6 6" xfId="9274"/>
    <cellStyle name="표준 3 2 2 2 2 6 7" xfId="12152"/>
    <cellStyle name="표준 3 2 2 2 2 7" xfId="776"/>
    <cellStyle name="표준 3 2 2 2 2 7 2" xfId="2216"/>
    <cellStyle name="표준 3 2 2 2 2 7 2 2" xfId="5099"/>
    <cellStyle name="표준 3 2 2 2 2 7 2 3" xfId="7977"/>
    <cellStyle name="표준 3 2 2 2 2 7 2 4" xfId="10858"/>
    <cellStyle name="표준 3 2 2 2 2 7 2 5" xfId="13736"/>
    <cellStyle name="표준 3 2 2 2 2 7 3" xfId="3659"/>
    <cellStyle name="표준 3 2 2 2 2 7 4" xfId="6537"/>
    <cellStyle name="표준 3 2 2 2 2 7 5" xfId="9418"/>
    <cellStyle name="표준 3 2 2 2 2 7 6" xfId="12296"/>
    <cellStyle name="표준 3 2 2 2 2 8" xfId="1496"/>
    <cellStyle name="표준 3 2 2 2 2 8 2" xfId="4379"/>
    <cellStyle name="표준 3 2 2 2 2 8 3" xfId="7257"/>
    <cellStyle name="표준 3 2 2 2 2 8 4" xfId="10138"/>
    <cellStyle name="표준 3 2 2 2 2 8 5" xfId="13016"/>
    <cellStyle name="표준 3 2 2 2 2 9" xfId="2939"/>
    <cellStyle name="표준 3 2 2 2 3" xfId="92"/>
    <cellStyle name="표준 3 2 2 2 3 10" xfId="8734"/>
    <cellStyle name="표준 3 2 2 2 3 11" xfId="11612"/>
    <cellStyle name="표준 3 2 2 2 3 2" xfId="236"/>
    <cellStyle name="표준 3 2 2 2 3 2 2" xfId="956"/>
    <cellStyle name="표준 3 2 2 2 3 2 2 2" xfId="2396"/>
    <cellStyle name="표준 3 2 2 2 3 2 2 2 2" xfId="5279"/>
    <cellStyle name="표준 3 2 2 2 3 2 2 2 3" xfId="8157"/>
    <cellStyle name="표준 3 2 2 2 3 2 2 2 4" xfId="11038"/>
    <cellStyle name="표준 3 2 2 2 3 2 2 2 5" xfId="13916"/>
    <cellStyle name="표준 3 2 2 2 3 2 2 3" xfId="3839"/>
    <cellStyle name="표준 3 2 2 2 3 2 2 4" xfId="6717"/>
    <cellStyle name="표준 3 2 2 2 3 2 2 5" xfId="9598"/>
    <cellStyle name="표준 3 2 2 2 3 2 2 6" xfId="12476"/>
    <cellStyle name="표준 3 2 2 2 3 2 3" xfId="1676"/>
    <cellStyle name="표준 3 2 2 2 3 2 3 2" xfId="4559"/>
    <cellStyle name="표준 3 2 2 2 3 2 3 3" xfId="7437"/>
    <cellStyle name="표준 3 2 2 2 3 2 3 4" xfId="10318"/>
    <cellStyle name="표준 3 2 2 2 3 2 3 5" xfId="13196"/>
    <cellStyle name="표준 3 2 2 2 3 2 4" xfId="3119"/>
    <cellStyle name="표준 3 2 2 2 3 2 5" xfId="5997"/>
    <cellStyle name="표준 3 2 2 2 3 2 6" xfId="8878"/>
    <cellStyle name="표준 3 2 2 2 3 2 7" xfId="11756"/>
    <cellStyle name="표준 3 2 2 2 3 3" xfId="384"/>
    <cellStyle name="표준 3 2 2 2 3 3 2" xfId="1104"/>
    <cellStyle name="표준 3 2 2 2 3 3 2 2" xfId="2544"/>
    <cellStyle name="표준 3 2 2 2 3 3 2 2 2" xfId="5427"/>
    <cellStyle name="표준 3 2 2 2 3 3 2 2 3" xfId="8305"/>
    <cellStyle name="표준 3 2 2 2 3 3 2 2 4" xfId="11186"/>
    <cellStyle name="표준 3 2 2 2 3 3 2 2 5" xfId="14064"/>
    <cellStyle name="표준 3 2 2 2 3 3 2 3" xfId="3987"/>
    <cellStyle name="표준 3 2 2 2 3 3 2 4" xfId="6865"/>
    <cellStyle name="표준 3 2 2 2 3 3 2 5" xfId="9746"/>
    <cellStyle name="표준 3 2 2 2 3 3 2 6" xfId="12624"/>
    <cellStyle name="표준 3 2 2 2 3 3 3" xfId="1824"/>
    <cellStyle name="표준 3 2 2 2 3 3 3 2" xfId="4707"/>
    <cellStyle name="표준 3 2 2 2 3 3 3 3" xfId="7585"/>
    <cellStyle name="표준 3 2 2 2 3 3 3 4" xfId="10466"/>
    <cellStyle name="표준 3 2 2 2 3 3 3 5" xfId="13344"/>
    <cellStyle name="표준 3 2 2 2 3 3 4" xfId="3267"/>
    <cellStyle name="표준 3 2 2 2 3 3 5" xfId="6145"/>
    <cellStyle name="표준 3 2 2 2 3 3 6" xfId="9026"/>
    <cellStyle name="표준 3 2 2 2 3 3 7" xfId="11904"/>
    <cellStyle name="표준 3 2 2 2 3 4" xfId="526"/>
    <cellStyle name="표준 3 2 2 2 3 4 2" xfId="1246"/>
    <cellStyle name="표준 3 2 2 2 3 4 2 2" xfId="2686"/>
    <cellStyle name="표준 3 2 2 2 3 4 2 2 2" xfId="5569"/>
    <cellStyle name="표준 3 2 2 2 3 4 2 2 3" xfId="8447"/>
    <cellStyle name="표준 3 2 2 2 3 4 2 2 4" xfId="11328"/>
    <cellStyle name="표준 3 2 2 2 3 4 2 2 5" xfId="14206"/>
    <cellStyle name="표준 3 2 2 2 3 4 2 3" xfId="4129"/>
    <cellStyle name="표준 3 2 2 2 3 4 2 4" xfId="7007"/>
    <cellStyle name="표준 3 2 2 2 3 4 2 5" xfId="9888"/>
    <cellStyle name="표준 3 2 2 2 3 4 2 6" xfId="12766"/>
    <cellStyle name="표준 3 2 2 2 3 4 3" xfId="1966"/>
    <cellStyle name="표준 3 2 2 2 3 4 3 2" xfId="4849"/>
    <cellStyle name="표준 3 2 2 2 3 4 3 3" xfId="7727"/>
    <cellStyle name="표준 3 2 2 2 3 4 3 4" xfId="10608"/>
    <cellStyle name="표준 3 2 2 2 3 4 3 5" xfId="13486"/>
    <cellStyle name="표준 3 2 2 2 3 4 4" xfId="3409"/>
    <cellStyle name="표준 3 2 2 2 3 4 5" xfId="6287"/>
    <cellStyle name="표준 3 2 2 2 3 4 6" xfId="9168"/>
    <cellStyle name="표준 3 2 2 2 3 4 7" xfId="12046"/>
    <cellStyle name="표준 3 2 2 2 3 5" xfId="668"/>
    <cellStyle name="표준 3 2 2 2 3 5 2" xfId="1388"/>
    <cellStyle name="표준 3 2 2 2 3 5 2 2" xfId="2828"/>
    <cellStyle name="표준 3 2 2 2 3 5 2 2 2" xfId="5711"/>
    <cellStyle name="표준 3 2 2 2 3 5 2 2 3" xfId="8589"/>
    <cellStyle name="표준 3 2 2 2 3 5 2 2 4" xfId="11470"/>
    <cellStyle name="표준 3 2 2 2 3 5 2 2 5" xfId="14348"/>
    <cellStyle name="표준 3 2 2 2 3 5 2 3" xfId="4271"/>
    <cellStyle name="표준 3 2 2 2 3 5 2 4" xfId="7149"/>
    <cellStyle name="표준 3 2 2 2 3 5 2 5" xfId="10030"/>
    <cellStyle name="표준 3 2 2 2 3 5 2 6" xfId="12908"/>
    <cellStyle name="표준 3 2 2 2 3 5 3" xfId="2108"/>
    <cellStyle name="표준 3 2 2 2 3 5 3 2" xfId="4991"/>
    <cellStyle name="표준 3 2 2 2 3 5 3 3" xfId="7869"/>
    <cellStyle name="표준 3 2 2 2 3 5 3 4" xfId="10750"/>
    <cellStyle name="표준 3 2 2 2 3 5 3 5" xfId="13628"/>
    <cellStyle name="표준 3 2 2 2 3 5 4" xfId="3551"/>
    <cellStyle name="표준 3 2 2 2 3 5 5" xfId="6429"/>
    <cellStyle name="표준 3 2 2 2 3 5 6" xfId="9310"/>
    <cellStyle name="표준 3 2 2 2 3 5 7" xfId="12188"/>
    <cellStyle name="표준 3 2 2 2 3 6" xfId="812"/>
    <cellStyle name="표준 3 2 2 2 3 6 2" xfId="2252"/>
    <cellStyle name="표준 3 2 2 2 3 6 2 2" xfId="5135"/>
    <cellStyle name="표준 3 2 2 2 3 6 2 3" xfId="8013"/>
    <cellStyle name="표준 3 2 2 2 3 6 2 4" xfId="10894"/>
    <cellStyle name="표준 3 2 2 2 3 6 2 5" xfId="13772"/>
    <cellStyle name="표준 3 2 2 2 3 6 3" xfId="3695"/>
    <cellStyle name="표준 3 2 2 2 3 6 4" xfId="6573"/>
    <cellStyle name="표준 3 2 2 2 3 6 5" xfId="9454"/>
    <cellStyle name="표준 3 2 2 2 3 6 6" xfId="12332"/>
    <cellStyle name="표준 3 2 2 2 3 7" xfId="1532"/>
    <cellStyle name="표준 3 2 2 2 3 7 2" xfId="4415"/>
    <cellStyle name="표준 3 2 2 2 3 7 3" xfId="7293"/>
    <cellStyle name="표준 3 2 2 2 3 7 4" xfId="10174"/>
    <cellStyle name="표준 3 2 2 2 3 7 5" xfId="13052"/>
    <cellStyle name="표준 3 2 2 2 3 8" xfId="2975"/>
    <cellStyle name="표준 3 2 2 2 3 9" xfId="5853"/>
    <cellStyle name="표준 3 2 2 2 4" xfId="164"/>
    <cellStyle name="표준 3 2 2 2 4 2" xfId="884"/>
    <cellStyle name="표준 3 2 2 2 4 2 2" xfId="2324"/>
    <cellStyle name="표준 3 2 2 2 4 2 2 2" xfId="5207"/>
    <cellStyle name="표준 3 2 2 2 4 2 2 3" xfId="8085"/>
    <cellStyle name="표준 3 2 2 2 4 2 2 4" xfId="10966"/>
    <cellStyle name="표준 3 2 2 2 4 2 2 5" xfId="13844"/>
    <cellStyle name="표준 3 2 2 2 4 2 3" xfId="3767"/>
    <cellStyle name="표준 3 2 2 2 4 2 4" xfId="6645"/>
    <cellStyle name="표준 3 2 2 2 4 2 5" xfId="9526"/>
    <cellStyle name="표준 3 2 2 2 4 2 6" xfId="12404"/>
    <cellStyle name="표준 3 2 2 2 4 3" xfId="1604"/>
    <cellStyle name="표준 3 2 2 2 4 3 2" xfId="4487"/>
    <cellStyle name="표준 3 2 2 2 4 3 3" xfId="7365"/>
    <cellStyle name="표준 3 2 2 2 4 3 4" xfId="10246"/>
    <cellStyle name="표준 3 2 2 2 4 3 5" xfId="13124"/>
    <cellStyle name="표준 3 2 2 2 4 4" xfId="3047"/>
    <cellStyle name="표준 3 2 2 2 4 5" xfId="5925"/>
    <cellStyle name="표준 3 2 2 2 4 6" xfId="8806"/>
    <cellStyle name="표준 3 2 2 2 4 7" xfId="11684"/>
    <cellStyle name="표준 3 2 2 2 5" xfId="312"/>
    <cellStyle name="표준 3 2 2 2 5 2" xfId="1032"/>
    <cellStyle name="표준 3 2 2 2 5 2 2" xfId="2472"/>
    <cellStyle name="표준 3 2 2 2 5 2 2 2" xfId="5355"/>
    <cellStyle name="표준 3 2 2 2 5 2 2 3" xfId="8233"/>
    <cellStyle name="표준 3 2 2 2 5 2 2 4" xfId="11114"/>
    <cellStyle name="표준 3 2 2 2 5 2 2 5" xfId="13992"/>
    <cellStyle name="표준 3 2 2 2 5 2 3" xfId="3915"/>
    <cellStyle name="표준 3 2 2 2 5 2 4" xfId="6793"/>
    <cellStyle name="표준 3 2 2 2 5 2 5" xfId="9674"/>
    <cellStyle name="표준 3 2 2 2 5 2 6" xfId="12552"/>
    <cellStyle name="표준 3 2 2 2 5 3" xfId="1752"/>
    <cellStyle name="표준 3 2 2 2 5 3 2" xfId="4635"/>
    <cellStyle name="표준 3 2 2 2 5 3 3" xfId="7513"/>
    <cellStyle name="표준 3 2 2 2 5 3 4" xfId="10394"/>
    <cellStyle name="표준 3 2 2 2 5 3 5" xfId="13272"/>
    <cellStyle name="표준 3 2 2 2 5 4" xfId="3195"/>
    <cellStyle name="표준 3 2 2 2 5 5" xfId="6073"/>
    <cellStyle name="표준 3 2 2 2 5 6" xfId="8954"/>
    <cellStyle name="표준 3 2 2 2 5 7" xfId="11832"/>
    <cellStyle name="표준 3 2 2 2 6" xfId="454"/>
    <cellStyle name="표준 3 2 2 2 6 2" xfId="1174"/>
    <cellStyle name="표준 3 2 2 2 6 2 2" xfId="2614"/>
    <cellStyle name="표준 3 2 2 2 6 2 2 2" xfId="5497"/>
    <cellStyle name="표준 3 2 2 2 6 2 2 3" xfId="8375"/>
    <cellStyle name="표준 3 2 2 2 6 2 2 4" xfId="11256"/>
    <cellStyle name="표준 3 2 2 2 6 2 2 5" xfId="14134"/>
    <cellStyle name="표준 3 2 2 2 6 2 3" xfId="4057"/>
    <cellStyle name="표준 3 2 2 2 6 2 4" xfId="6935"/>
    <cellStyle name="표준 3 2 2 2 6 2 5" xfId="9816"/>
    <cellStyle name="표준 3 2 2 2 6 2 6" xfId="12694"/>
    <cellStyle name="표준 3 2 2 2 6 3" xfId="1894"/>
    <cellStyle name="표준 3 2 2 2 6 3 2" xfId="4777"/>
    <cellStyle name="표준 3 2 2 2 6 3 3" xfId="7655"/>
    <cellStyle name="표준 3 2 2 2 6 3 4" xfId="10536"/>
    <cellStyle name="표준 3 2 2 2 6 3 5" xfId="13414"/>
    <cellStyle name="표준 3 2 2 2 6 4" xfId="3337"/>
    <cellStyle name="표준 3 2 2 2 6 5" xfId="6215"/>
    <cellStyle name="표준 3 2 2 2 6 6" xfId="9096"/>
    <cellStyle name="표준 3 2 2 2 6 7" xfId="11974"/>
    <cellStyle name="표준 3 2 2 2 7" xfId="596"/>
    <cellStyle name="표준 3 2 2 2 7 2" xfId="1316"/>
    <cellStyle name="표준 3 2 2 2 7 2 2" xfId="2756"/>
    <cellStyle name="표준 3 2 2 2 7 2 2 2" xfId="5639"/>
    <cellStyle name="표준 3 2 2 2 7 2 2 3" xfId="8517"/>
    <cellStyle name="표준 3 2 2 2 7 2 2 4" xfId="11398"/>
    <cellStyle name="표준 3 2 2 2 7 2 2 5" xfId="14276"/>
    <cellStyle name="표준 3 2 2 2 7 2 3" xfId="4199"/>
    <cellStyle name="표준 3 2 2 2 7 2 4" xfId="7077"/>
    <cellStyle name="표준 3 2 2 2 7 2 5" xfId="9958"/>
    <cellStyle name="표준 3 2 2 2 7 2 6" xfId="12836"/>
    <cellStyle name="표준 3 2 2 2 7 3" xfId="2036"/>
    <cellStyle name="표준 3 2 2 2 7 3 2" xfId="4919"/>
    <cellStyle name="표준 3 2 2 2 7 3 3" xfId="7797"/>
    <cellStyle name="표준 3 2 2 2 7 3 4" xfId="10678"/>
    <cellStyle name="표준 3 2 2 2 7 3 5" xfId="13556"/>
    <cellStyle name="표준 3 2 2 2 7 4" xfId="3479"/>
    <cellStyle name="표준 3 2 2 2 7 5" xfId="6357"/>
    <cellStyle name="표준 3 2 2 2 7 6" xfId="9238"/>
    <cellStyle name="표준 3 2 2 2 7 7" xfId="12116"/>
    <cellStyle name="표준 3 2 2 2 8" xfId="740"/>
    <cellStyle name="표준 3 2 2 2 8 2" xfId="2180"/>
    <cellStyle name="표준 3 2 2 2 8 2 2" xfId="5063"/>
    <cellStyle name="표준 3 2 2 2 8 2 3" xfId="7941"/>
    <cellStyle name="표준 3 2 2 2 8 2 4" xfId="10822"/>
    <cellStyle name="표준 3 2 2 2 8 2 5" xfId="13700"/>
    <cellStyle name="표준 3 2 2 2 8 3" xfId="3623"/>
    <cellStyle name="표준 3 2 2 2 8 4" xfId="6501"/>
    <cellStyle name="표준 3 2 2 2 8 5" xfId="9382"/>
    <cellStyle name="표준 3 2 2 2 8 6" xfId="12260"/>
    <cellStyle name="표준 3 2 2 2 9" xfId="1460"/>
    <cellStyle name="표준 3 2 2 2 9 2" xfId="4343"/>
    <cellStyle name="표준 3 2 2 2 9 3" xfId="7221"/>
    <cellStyle name="표준 3 2 2 2 9 4" xfId="10102"/>
    <cellStyle name="표준 3 2 2 2 9 5" xfId="12980"/>
    <cellStyle name="표준 3 2 2 3" xfId="55"/>
    <cellStyle name="표준 3 2 2 3 10" xfId="5816"/>
    <cellStyle name="표준 3 2 2 3 11" xfId="8697"/>
    <cellStyle name="표준 3 2 2 3 12" xfId="11575"/>
    <cellStyle name="표준 3 2 2 3 2" xfId="127"/>
    <cellStyle name="표준 3 2 2 3 2 10" xfId="8769"/>
    <cellStyle name="표준 3 2 2 3 2 11" xfId="11647"/>
    <cellStyle name="표준 3 2 2 3 2 2" xfId="271"/>
    <cellStyle name="표준 3 2 2 3 2 2 2" xfId="991"/>
    <cellStyle name="표준 3 2 2 3 2 2 2 2" xfId="2431"/>
    <cellStyle name="표준 3 2 2 3 2 2 2 2 2" xfId="5314"/>
    <cellStyle name="표준 3 2 2 3 2 2 2 2 3" xfId="8192"/>
    <cellStyle name="표준 3 2 2 3 2 2 2 2 4" xfId="11073"/>
    <cellStyle name="표준 3 2 2 3 2 2 2 2 5" xfId="13951"/>
    <cellStyle name="표준 3 2 2 3 2 2 2 3" xfId="3874"/>
    <cellStyle name="표준 3 2 2 3 2 2 2 4" xfId="6752"/>
    <cellStyle name="표준 3 2 2 3 2 2 2 5" xfId="9633"/>
    <cellStyle name="표준 3 2 2 3 2 2 2 6" xfId="12511"/>
    <cellStyle name="표준 3 2 2 3 2 2 3" xfId="1711"/>
    <cellStyle name="표준 3 2 2 3 2 2 3 2" xfId="4594"/>
    <cellStyle name="표준 3 2 2 3 2 2 3 3" xfId="7472"/>
    <cellStyle name="표준 3 2 2 3 2 2 3 4" xfId="10353"/>
    <cellStyle name="표준 3 2 2 3 2 2 3 5" xfId="13231"/>
    <cellStyle name="표준 3 2 2 3 2 2 4" xfId="3154"/>
    <cellStyle name="표준 3 2 2 3 2 2 5" xfId="6032"/>
    <cellStyle name="표준 3 2 2 3 2 2 6" xfId="8913"/>
    <cellStyle name="표준 3 2 2 3 2 2 7" xfId="11791"/>
    <cellStyle name="표준 3 2 2 3 2 3" xfId="419"/>
    <cellStyle name="표준 3 2 2 3 2 3 2" xfId="1139"/>
    <cellStyle name="표준 3 2 2 3 2 3 2 2" xfId="2579"/>
    <cellStyle name="표준 3 2 2 3 2 3 2 2 2" xfId="5462"/>
    <cellStyle name="표준 3 2 2 3 2 3 2 2 3" xfId="8340"/>
    <cellStyle name="표준 3 2 2 3 2 3 2 2 4" xfId="11221"/>
    <cellStyle name="표준 3 2 2 3 2 3 2 2 5" xfId="14099"/>
    <cellStyle name="표준 3 2 2 3 2 3 2 3" xfId="4022"/>
    <cellStyle name="표준 3 2 2 3 2 3 2 4" xfId="6900"/>
    <cellStyle name="표준 3 2 2 3 2 3 2 5" xfId="9781"/>
    <cellStyle name="표준 3 2 2 3 2 3 2 6" xfId="12659"/>
    <cellStyle name="표준 3 2 2 3 2 3 3" xfId="1859"/>
    <cellStyle name="표준 3 2 2 3 2 3 3 2" xfId="4742"/>
    <cellStyle name="표준 3 2 2 3 2 3 3 3" xfId="7620"/>
    <cellStyle name="표준 3 2 2 3 2 3 3 4" xfId="10501"/>
    <cellStyle name="표준 3 2 2 3 2 3 3 5" xfId="13379"/>
    <cellStyle name="표준 3 2 2 3 2 3 4" xfId="3302"/>
    <cellStyle name="표준 3 2 2 3 2 3 5" xfId="6180"/>
    <cellStyle name="표준 3 2 2 3 2 3 6" xfId="9061"/>
    <cellStyle name="표준 3 2 2 3 2 3 7" xfId="11939"/>
    <cellStyle name="표준 3 2 2 3 2 4" xfId="561"/>
    <cellStyle name="표준 3 2 2 3 2 4 2" xfId="1281"/>
    <cellStyle name="표준 3 2 2 3 2 4 2 2" xfId="2721"/>
    <cellStyle name="표준 3 2 2 3 2 4 2 2 2" xfId="5604"/>
    <cellStyle name="표준 3 2 2 3 2 4 2 2 3" xfId="8482"/>
    <cellStyle name="표준 3 2 2 3 2 4 2 2 4" xfId="11363"/>
    <cellStyle name="표준 3 2 2 3 2 4 2 2 5" xfId="14241"/>
    <cellStyle name="표준 3 2 2 3 2 4 2 3" xfId="4164"/>
    <cellStyle name="표준 3 2 2 3 2 4 2 4" xfId="7042"/>
    <cellStyle name="표준 3 2 2 3 2 4 2 5" xfId="9923"/>
    <cellStyle name="표준 3 2 2 3 2 4 2 6" xfId="12801"/>
    <cellStyle name="표준 3 2 2 3 2 4 3" xfId="2001"/>
    <cellStyle name="표준 3 2 2 3 2 4 3 2" xfId="4884"/>
    <cellStyle name="표준 3 2 2 3 2 4 3 3" xfId="7762"/>
    <cellStyle name="표준 3 2 2 3 2 4 3 4" xfId="10643"/>
    <cellStyle name="표준 3 2 2 3 2 4 3 5" xfId="13521"/>
    <cellStyle name="표준 3 2 2 3 2 4 4" xfId="3444"/>
    <cellStyle name="표준 3 2 2 3 2 4 5" xfId="6322"/>
    <cellStyle name="표준 3 2 2 3 2 4 6" xfId="9203"/>
    <cellStyle name="표준 3 2 2 3 2 4 7" xfId="12081"/>
    <cellStyle name="표준 3 2 2 3 2 5" xfId="703"/>
    <cellStyle name="표준 3 2 2 3 2 5 2" xfId="1423"/>
    <cellStyle name="표준 3 2 2 3 2 5 2 2" xfId="2863"/>
    <cellStyle name="표준 3 2 2 3 2 5 2 2 2" xfId="5746"/>
    <cellStyle name="표준 3 2 2 3 2 5 2 2 3" xfId="8624"/>
    <cellStyle name="표준 3 2 2 3 2 5 2 2 4" xfId="11505"/>
    <cellStyle name="표준 3 2 2 3 2 5 2 2 5" xfId="14383"/>
    <cellStyle name="표준 3 2 2 3 2 5 2 3" xfId="4306"/>
    <cellStyle name="표준 3 2 2 3 2 5 2 4" xfId="7184"/>
    <cellStyle name="표준 3 2 2 3 2 5 2 5" xfId="10065"/>
    <cellStyle name="표준 3 2 2 3 2 5 2 6" xfId="12943"/>
    <cellStyle name="표준 3 2 2 3 2 5 3" xfId="2143"/>
    <cellStyle name="표준 3 2 2 3 2 5 3 2" xfId="5026"/>
    <cellStyle name="표준 3 2 2 3 2 5 3 3" xfId="7904"/>
    <cellStyle name="표준 3 2 2 3 2 5 3 4" xfId="10785"/>
    <cellStyle name="표준 3 2 2 3 2 5 3 5" xfId="13663"/>
    <cellStyle name="표준 3 2 2 3 2 5 4" xfId="3586"/>
    <cellStyle name="표준 3 2 2 3 2 5 5" xfId="6464"/>
    <cellStyle name="표준 3 2 2 3 2 5 6" xfId="9345"/>
    <cellStyle name="표준 3 2 2 3 2 5 7" xfId="12223"/>
    <cellStyle name="표준 3 2 2 3 2 6" xfId="847"/>
    <cellStyle name="표준 3 2 2 3 2 6 2" xfId="2287"/>
    <cellStyle name="표준 3 2 2 3 2 6 2 2" xfId="5170"/>
    <cellStyle name="표준 3 2 2 3 2 6 2 3" xfId="8048"/>
    <cellStyle name="표준 3 2 2 3 2 6 2 4" xfId="10929"/>
    <cellStyle name="표준 3 2 2 3 2 6 2 5" xfId="13807"/>
    <cellStyle name="표준 3 2 2 3 2 6 3" xfId="3730"/>
    <cellStyle name="표준 3 2 2 3 2 6 4" xfId="6608"/>
    <cellStyle name="표준 3 2 2 3 2 6 5" xfId="9489"/>
    <cellStyle name="표준 3 2 2 3 2 6 6" xfId="12367"/>
    <cellStyle name="표준 3 2 2 3 2 7" xfId="1567"/>
    <cellStyle name="표준 3 2 2 3 2 7 2" xfId="4450"/>
    <cellStyle name="표준 3 2 2 3 2 7 3" xfId="7328"/>
    <cellStyle name="표준 3 2 2 3 2 7 4" xfId="10209"/>
    <cellStyle name="표준 3 2 2 3 2 7 5" xfId="13087"/>
    <cellStyle name="표준 3 2 2 3 2 8" xfId="3010"/>
    <cellStyle name="표준 3 2 2 3 2 9" xfId="5888"/>
    <cellStyle name="표준 3 2 2 3 3" xfId="199"/>
    <cellStyle name="표준 3 2 2 3 3 2" xfId="919"/>
    <cellStyle name="표준 3 2 2 3 3 2 2" xfId="2359"/>
    <cellStyle name="표준 3 2 2 3 3 2 2 2" xfId="5242"/>
    <cellStyle name="표준 3 2 2 3 3 2 2 3" xfId="8120"/>
    <cellStyle name="표준 3 2 2 3 3 2 2 4" xfId="11001"/>
    <cellStyle name="표준 3 2 2 3 3 2 2 5" xfId="13879"/>
    <cellStyle name="표준 3 2 2 3 3 2 3" xfId="3802"/>
    <cellStyle name="표준 3 2 2 3 3 2 4" xfId="6680"/>
    <cellStyle name="표준 3 2 2 3 3 2 5" xfId="9561"/>
    <cellStyle name="표준 3 2 2 3 3 2 6" xfId="12439"/>
    <cellStyle name="표준 3 2 2 3 3 3" xfId="1639"/>
    <cellStyle name="표준 3 2 2 3 3 3 2" xfId="4522"/>
    <cellStyle name="표준 3 2 2 3 3 3 3" xfId="7400"/>
    <cellStyle name="표준 3 2 2 3 3 3 4" xfId="10281"/>
    <cellStyle name="표준 3 2 2 3 3 3 5" xfId="13159"/>
    <cellStyle name="표준 3 2 2 3 3 4" xfId="3082"/>
    <cellStyle name="표준 3 2 2 3 3 5" xfId="5960"/>
    <cellStyle name="표준 3 2 2 3 3 6" xfId="8841"/>
    <cellStyle name="표준 3 2 2 3 3 7" xfId="11719"/>
    <cellStyle name="표준 3 2 2 3 4" xfId="347"/>
    <cellStyle name="표준 3 2 2 3 4 2" xfId="1067"/>
    <cellStyle name="표준 3 2 2 3 4 2 2" xfId="2507"/>
    <cellStyle name="표준 3 2 2 3 4 2 2 2" xfId="5390"/>
    <cellStyle name="표준 3 2 2 3 4 2 2 3" xfId="8268"/>
    <cellStyle name="표준 3 2 2 3 4 2 2 4" xfId="11149"/>
    <cellStyle name="표준 3 2 2 3 4 2 2 5" xfId="14027"/>
    <cellStyle name="표준 3 2 2 3 4 2 3" xfId="3950"/>
    <cellStyle name="표준 3 2 2 3 4 2 4" xfId="6828"/>
    <cellStyle name="표준 3 2 2 3 4 2 5" xfId="9709"/>
    <cellStyle name="표준 3 2 2 3 4 2 6" xfId="12587"/>
    <cellStyle name="표준 3 2 2 3 4 3" xfId="1787"/>
    <cellStyle name="표준 3 2 2 3 4 3 2" xfId="4670"/>
    <cellStyle name="표준 3 2 2 3 4 3 3" xfId="7548"/>
    <cellStyle name="표준 3 2 2 3 4 3 4" xfId="10429"/>
    <cellStyle name="표준 3 2 2 3 4 3 5" xfId="13307"/>
    <cellStyle name="표준 3 2 2 3 4 4" xfId="3230"/>
    <cellStyle name="표준 3 2 2 3 4 5" xfId="6108"/>
    <cellStyle name="표준 3 2 2 3 4 6" xfId="8989"/>
    <cellStyle name="표준 3 2 2 3 4 7" xfId="11867"/>
    <cellStyle name="표준 3 2 2 3 5" xfId="489"/>
    <cellStyle name="표준 3 2 2 3 5 2" xfId="1209"/>
    <cellStyle name="표준 3 2 2 3 5 2 2" xfId="2649"/>
    <cellStyle name="표준 3 2 2 3 5 2 2 2" xfId="5532"/>
    <cellStyle name="표준 3 2 2 3 5 2 2 3" xfId="8410"/>
    <cellStyle name="표준 3 2 2 3 5 2 2 4" xfId="11291"/>
    <cellStyle name="표준 3 2 2 3 5 2 2 5" xfId="14169"/>
    <cellStyle name="표준 3 2 2 3 5 2 3" xfId="4092"/>
    <cellStyle name="표준 3 2 2 3 5 2 4" xfId="6970"/>
    <cellStyle name="표준 3 2 2 3 5 2 5" xfId="9851"/>
    <cellStyle name="표준 3 2 2 3 5 2 6" xfId="12729"/>
    <cellStyle name="표준 3 2 2 3 5 3" xfId="1929"/>
    <cellStyle name="표준 3 2 2 3 5 3 2" xfId="4812"/>
    <cellStyle name="표준 3 2 2 3 5 3 3" xfId="7690"/>
    <cellStyle name="표준 3 2 2 3 5 3 4" xfId="10571"/>
    <cellStyle name="표준 3 2 2 3 5 3 5" xfId="13449"/>
    <cellStyle name="표준 3 2 2 3 5 4" xfId="3372"/>
    <cellStyle name="표준 3 2 2 3 5 5" xfId="6250"/>
    <cellStyle name="표준 3 2 2 3 5 6" xfId="9131"/>
    <cellStyle name="표준 3 2 2 3 5 7" xfId="12009"/>
    <cellStyle name="표준 3 2 2 3 6" xfId="631"/>
    <cellStyle name="표준 3 2 2 3 6 2" xfId="1351"/>
    <cellStyle name="표준 3 2 2 3 6 2 2" xfId="2791"/>
    <cellStyle name="표준 3 2 2 3 6 2 2 2" xfId="5674"/>
    <cellStyle name="표준 3 2 2 3 6 2 2 3" xfId="8552"/>
    <cellStyle name="표준 3 2 2 3 6 2 2 4" xfId="11433"/>
    <cellStyle name="표준 3 2 2 3 6 2 2 5" xfId="14311"/>
    <cellStyle name="표준 3 2 2 3 6 2 3" xfId="4234"/>
    <cellStyle name="표준 3 2 2 3 6 2 4" xfId="7112"/>
    <cellStyle name="표준 3 2 2 3 6 2 5" xfId="9993"/>
    <cellStyle name="표준 3 2 2 3 6 2 6" xfId="12871"/>
    <cellStyle name="표준 3 2 2 3 6 3" xfId="2071"/>
    <cellStyle name="표준 3 2 2 3 6 3 2" xfId="4954"/>
    <cellStyle name="표준 3 2 2 3 6 3 3" xfId="7832"/>
    <cellStyle name="표준 3 2 2 3 6 3 4" xfId="10713"/>
    <cellStyle name="표준 3 2 2 3 6 3 5" xfId="13591"/>
    <cellStyle name="표준 3 2 2 3 6 4" xfId="3514"/>
    <cellStyle name="표준 3 2 2 3 6 5" xfId="6392"/>
    <cellStyle name="표준 3 2 2 3 6 6" xfId="9273"/>
    <cellStyle name="표준 3 2 2 3 6 7" xfId="12151"/>
    <cellStyle name="표준 3 2 2 3 7" xfId="775"/>
    <cellStyle name="표준 3 2 2 3 7 2" xfId="2215"/>
    <cellStyle name="표준 3 2 2 3 7 2 2" xfId="5098"/>
    <cellStyle name="표준 3 2 2 3 7 2 3" xfId="7976"/>
    <cellStyle name="표준 3 2 2 3 7 2 4" xfId="10857"/>
    <cellStyle name="표준 3 2 2 3 7 2 5" xfId="13735"/>
    <cellStyle name="표준 3 2 2 3 7 3" xfId="3658"/>
    <cellStyle name="표준 3 2 2 3 7 4" xfId="6536"/>
    <cellStyle name="표준 3 2 2 3 7 5" xfId="9417"/>
    <cellStyle name="표준 3 2 2 3 7 6" xfId="12295"/>
    <cellStyle name="표준 3 2 2 3 8" xfId="1495"/>
    <cellStyle name="표준 3 2 2 3 8 2" xfId="4378"/>
    <cellStyle name="표준 3 2 2 3 8 3" xfId="7256"/>
    <cellStyle name="표준 3 2 2 3 8 4" xfId="10137"/>
    <cellStyle name="표준 3 2 2 3 8 5" xfId="13015"/>
    <cellStyle name="표준 3 2 2 3 9" xfId="2938"/>
    <cellStyle name="표준 3 2 2 4" xfId="91"/>
    <cellStyle name="표준 3 2 2 4 10" xfId="8733"/>
    <cellStyle name="표준 3 2 2 4 11" xfId="11611"/>
    <cellStyle name="표준 3 2 2 4 2" xfId="235"/>
    <cellStyle name="표준 3 2 2 4 2 2" xfId="955"/>
    <cellStyle name="표준 3 2 2 4 2 2 2" xfId="2395"/>
    <cellStyle name="표준 3 2 2 4 2 2 2 2" xfId="5278"/>
    <cellStyle name="표준 3 2 2 4 2 2 2 3" xfId="8156"/>
    <cellStyle name="표준 3 2 2 4 2 2 2 4" xfId="11037"/>
    <cellStyle name="표준 3 2 2 4 2 2 2 5" xfId="13915"/>
    <cellStyle name="표준 3 2 2 4 2 2 3" xfId="3838"/>
    <cellStyle name="표준 3 2 2 4 2 2 4" xfId="6716"/>
    <cellStyle name="표준 3 2 2 4 2 2 5" xfId="9597"/>
    <cellStyle name="표준 3 2 2 4 2 2 6" xfId="12475"/>
    <cellStyle name="표준 3 2 2 4 2 3" xfId="1675"/>
    <cellStyle name="표준 3 2 2 4 2 3 2" xfId="4558"/>
    <cellStyle name="표준 3 2 2 4 2 3 3" xfId="7436"/>
    <cellStyle name="표준 3 2 2 4 2 3 4" xfId="10317"/>
    <cellStyle name="표준 3 2 2 4 2 3 5" xfId="13195"/>
    <cellStyle name="표준 3 2 2 4 2 4" xfId="3118"/>
    <cellStyle name="표준 3 2 2 4 2 5" xfId="5996"/>
    <cellStyle name="표준 3 2 2 4 2 6" xfId="8877"/>
    <cellStyle name="표준 3 2 2 4 2 7" xfId="11755"/>
    <cellStyle name="표준 3 2 2 4 3" xfId="383"/>
    <cellStyle name="표준 3 2 2 4 3 2" xfId="1103"/>
    <cellStyle name="표준 3 2 2 4 3 2 2" xfId="2543"/>
    <cellStyle name="표준 3 2 2 4 3 2 2 2" xfId="5426"/>
    <cellStyle name="표준 3 2 2 4 3 2 2 3" xfId="8304"/>
    <cellStyle name="표준 3 2 2 4 3 2 2 4" xfId="11185"/>
    <cellStyle name="표준 3 2 2 4 3 2 2 5" xfId="14063"/>
    <cellStyle name="표준 3 2 2 4 3 2 3" xfId="3986"/>
    <cellStyle name="표준 3 2 2 4 3 2 4" xfId="6864"/>
    <cellStyle name="표준 3 2 2 4 3 2 5" xfId="9745"/>
    <cellStyle name="표준 3 2 2 4 3 2 6" xfId="12623"/>
    <cellStyle name="표준 3 2 2 4 3 3" xfId="1823"/>
    <cellStyle name="표준 3 2 2 4 3 3 2" xfId="4706"/>
    <cellStyle name="표준 3 2 2 4 3 3 3" xfId="7584"/>
    <cellStyle name="표준 3 2 2 4 3 3 4" xfId="10465"/>
    <cellStyle name="표준 3 2 2 4 3 3 5" xfId="13343"/>
    <cellStyle name="표준 3 2 2 4 3 4" xfId="3266"/>
    <cellStyle name="표준 3 2 2 4 3 5" xfId="6144"/>
    <cellStyle name="표준 3 2 2 4 3 6" xfId="9025"/>
    <cellStyle name="표준 3 2 2 4 3 7" xfId="11903"/>
    <cellStyle name="표준 3 2 2 4 4" xfId="525"/>
    <cellStyle name="표준 3 2 2 4 4 2" xfId="1245"/>
    <cellStyle name="표준 3 2 2 4 4 2 2" xfId="2685"/>
    <cellStyle name="표준 3 2 2 4 4 2 2 2" xfId="5568"/>
    <cellStyle name="표준 3 2 2 4 4 2 2 3" xfId="8446"/>
    <cellStyle name="표준 3 2 2 4 4 2 2 4" xfId="11327"/>
    <cellStyle name="표준 3 2 2 4 4 2 2 5" xfId="14205"/>
    <cellStyle name="표준 3 2 2 4 4 2 3" xfId="4128"/>
    <cellStyle name="표준 3 2 2 4 4 2 4" xfId="7006"/>
    <cellStyle name="표준 3 2 2 4 4 2 5" xfId="9887"/>
    <cellStyle name="표준 3 2 2 4 4 2 6" xfId="12765"/>
    <cellStyle name="표준 3 2 2 4 4 3" xfId="1965"/>
    <cellStyle name="표준 3 2 2 4 4 3 2" xfId="4848"/>
    <cellStyle name="표준 3 2 2 4 4 3 3" xfId="7726"/>
    <cellStyle name="표준 3 2 2 4 4 3 4" xfId="10607"/>
    <cellStyle name="표준 3 2 2 4 4 3 5" xfId="13485"/>
    <cellStyle name="표준 3 2 2 4 4 4" xfId="3408"/>
    <cellStyle name="표준 3 2 2 4 4 5" xfId="6286"/>
    <cellStyle name="표준 3 2 2 4 4 6" xfId="9167"/>
    <cellStyle name="표준 3 2 2 4 4 7" xfId="12045"/>
    <cellStyle name="표준 3 2 2 4 5" xfId="667"/>
    <cellStyle name="표준 3 2 2 4 5 2" xfId="1387"/>
    <cellStyle name="표준 3 2 2 4 5 2 2" xfId="2827"/>
    <cellStyle name="표준 3 2 2 4 5 2 2 2" xfId="5710"/>
    <cellStyle name="표준 3 2 2 4 5 2 2 3" xfId="8588"/>
    <cellStyle name="표준 3 2 2 4 5 2 2 4" xfId="11469"/>
    <cellStyle name="표준 3 2 2 4 5 2 2 5" xfId="14347"/>
    <cellStyle name="표준 3 2 2 4 5 2 3" xfId="4270"/>
    <cellStyle name="표준 3 2 2 4 5 2 4" xfId="7148"/>
    <cellStyle name="표준 3 2 2 4 5 2 5" xfId="10029"/>
    <cellStyle name="표준 3 2 2 4 5 2 6" xfId="12907"/>
    <cellStyle name="표준 3 2 2 4 5 3" xfId="2107"/>
    <cellStyle name="표준 3 2 2 4 5 3 2" xfId="4990"/>
    <cellStyle name="표준 3 2 2 4 5 3 3" xfId="7868"/>
    <cellStyle name="표준 3 2 2 4 5 3 4" xfId="10749"/>
    <cellStyle name="표준 3 2 2 4 5 3 5" xfId="13627"/>
    <cellStyle name="표준 3 2 2 4 5 4" xfId="3550"/>
    <cellStyle name="표준 3 2 2 4 5 5" xfId="6428"/>
    <cellStyle name="표준 3 2 2 4 5 6" xfId="9309"/>
    <cellStyle name="표준 3 2 2 4 5 7" xfId="12187"/>
    <cellStyle name="표준 3 2 2 4 6" xfId="811"/>
    <cellStyle name="표준 3 2 2 4 6 2" xfId="2251"/>
    <cellStyle name="표준 3 2 2 4 6 2 2" xfId="5134"/>
    <cellStyle name="표준 3 2 2 4 6 2 3" xfId="8012"/>
    <cellStyle name="표준 3 2 2 4 6 2 4" xfId="10893"/>
    <cellStyle name="표준 3 2 2 4 6 2 5" xfId="13771"/>
    <cellStyle name="표준 3 2 2 4 6 3" xfId="3694"/>
    <cellStyle name="표준 3 2 2 4 6 4" xfId="6572"/>
    <cellStyle name="표준 3 2 2 4 6 5" xfId="9453"/>
    <cellStyle name="표준 3 2 2 4 6 6" xfId="12331"/>
    <cellStyle name="표준 3 2 2 4 7" xfId="1531"/>
    <cellStyle name="표준 3 2 2 4 7 2" xfId="4414"/>
    <cellStyle name="표준 3 2 2 4 7 3" xfId="7292"/>
    <cellStyle name="표준 3 2 2 4 7 4" xfId="10173"/>
    <cellStyle name="표준 3 2 2 4 7 5" xfId="13051"/>
    <cellStyle name="표준 3 2 2 4 8" xfId="2974"/>
    <cellStyle name="표준 3 2 2 4 9" xfId="5852"/>
    <cellStyle name="표준 3 2 2 5" xfId="163"/>
    <cellStyle name="표준 3 2 2 5 2" xfId="883"/>
    <cellStyle name="표준 3 2 2 5 2 2" xfId="2323"/>
    <cellStyle name="표준 3 2 2 5 2 2 2" xfId="5206"/>
    <cellStyle name="표준 3 2 2 5 2 2 3" xfId="8084"/>
    <cellStyle name="표준 3 2 2 5 2 2 4" xfId="10965"/>
    <cellStyle name="표준 3 2 2 5 2 2 5" xfId="13843"/>
    <cellStyle name="표준 3 2 2 5 2 3" xfId="3766"/>
    <cellStyle name="표준 3 2 2 5 2 4" xfId="6644"/>
    <cellStyle name="표준 3 2 2 5 2 5" xfId="9525"/>
    <cellStyle name="표준 3 2 2 5 2 6" xfId="12403"/>
    <cellStyle name="표준 3 2 2 5 3" xfId="1603"/>
    <cellStyle name="표준 3 2 2 5 3 2" xfId="4486"/>
    <cellStyle name="표준 3 2 2 5 3 3" xfId="7364"/>
    <cellStyle name="표준 3 2 2 5 3 4" xfId="10245"/>
    <cellStyle name="표준 3 2 2 5 3 5" xfId="13123"/>
    <cellStyle name="표준 3 2 2 5 4" xfId="3046"/>
    <cellStyle name="표준 3 2 2 5 5" xfId="5924"/>
    <cellStyle name="표준 3 2 2 5 6" xfId="8805"/>
    <cellStyle name="표준 3 2 2 5 7" xfId="11683"/>
    <cellStyle name="표준 3 2 2 6" xfId="311"/>
    <cellStyle name="표준 3 2 2 6 2" xfId="1031"/>
    <cellStyle name="표준 3 2 2 6 2 2" xfId="2471"/>
    <cellStyle name="표준 3 2 2 6 2 2 2" xfId="5354"/>
    <cellStyle name="표준 3 2 2 6 2 2 3" xfId="8232"/>
    <cellStyle name="표준 3 2 2 6 2 2 4" xfId="11113"/>
    <cellStyle name="표준 3 2 2 6 2 2 5" xfId="13991"/>
    <cellStyle name="표준 3 2 2 6 2 3" xfId="3914"/>
    <cellStyle name="표준 3 2 2 6 2 4" xfId="6792"/>
    <cellStyle name="표준 3 2 2 6 2 5" xfId="9673"/>
    <cellStyle name="표준 3 2 2 6 2 6" xfId="12551"/>
    <cellStyle name="표준 3 2 2 6 3" xfId="1751"/>
    <cellStyle name="표준 3 2 2 6 3 2" xfId="4634"/>
    <cellStyle name="표준 3 2 2 6 3 3" xfId="7512"/>
    <cellStyle name="표준 3 2 2 6 3 4" xfId="10393"/>
    <cellStyle name="표준 3 2 2 6 3 5" xfId="13271"/>
    <cellStyle name="표준 3 2 2 6 4" xfId="3194"/>
    <cellStyle name="표준 3 2 2 6 5" xfId="6072"/>
    <cellStyle name="표준 3 2 2 6 6" xfId="8953"/>
    <cellStyle name="표준 3 2 2 6 7" xfId="11831"/>
    <cellStyle name="표준 3 2 2 7" xfId="453"/>
    <cellStyle name="표준 3 2 2 7 2" xfId="1173"/>
    <cellStyle name="표준 3 2 2 7 2 2" xfId="2613"/>
    <cellStyle name="표준 3 2 2 7 2 2 2" xfId="5496"/>
    <cellStyle name="표준 3 2 2 7 2 2 3" xfId="8374"/>
    <cellStyle name="표준 3 2 2 7 2 2 4" xfId="11255"/>
    <cellStyle name="표준 3 2 2 7 2 2 5" xfId="14133"/>
    <cellStyle name="표준 3 2 2 7 2 3" xfId="4056"/>
    <cellStyle name="표준 3 2 2 7 2 4" xfId="6934"/>
    <cellStyle name="표준 3 2 2 7 2 5" xfId="9815"/>
    <cellStyle name="표준 3 2 2 7 2 6" xfId="12693"/>
    <cellStyle name="표준 3 2 2 7 3" xfId="1893"/>
    <cellStyle name="표준 3 2 2 7 3 2" xfId="4776"/>
    <cellStyle name="표준 3 2 2 7 3 3" xfId="7654"/>
    <cellStyle name="표준 3 2 2 7 3 4" xfId="10535"/>
    <cellStyle name="표준 3 2 2 7 3 5" xfId="13413"/>
    <cellStyle name="표준 3 2 2 7 4" xfId="3336"/>
    <cellStyle name="표준 3 2 2 7 5" xfId="6214"/>
    <cellStyle name="표준 3 2 2 7 6" xfId="9095"/>
    <cellStyle name="표준 3 2 2 7 7" xfId="11973"/>
    <cellStyle name="표준 3 2 2 8" xfId="595"/>
    <cellStyle name="표준 3 2 2 8 2" xfId="1315"/>
    <cellStyle name="표준 3 2 2 8 2 2" xfId="2755"/>
    <cellStyle name="표준 3 2 2 8 2 2 2" xfId="5638"/>
    <cellStyle name="표준 3 2 2 8 2 2 3" xfId="8516"/>
    <cellStyle name="표준 3 2 2 8 2 2 4" xfId="11397"/>
    <cellStyle name="표준 3 2 2 8 2 2 5" xfId="14275"/>
    <cellStyle name="표준 3 2 2 8 2 3" xfId="4198"/>
    <cellStyle name="표준 3 2 2 8 2 4" xfId="7076"/>
    <cellStyle name="표준 3 2 2 8 2 5" xfId="9957"/>
    <cellStyle name="표준 3 2 2 8 2 6" xfId="12835"/>
    <cellStyle name="표준 3 2 2 8 3" xfId="2035"/>
    <cellStyle name="표준 3 2 2 8 3 2" xfId="4918"/>
    <cellStyle name="표준 3 2 2 8 3 3" xfId="7796"/>
    <cellStyle name="표준 3 2 2 8 3 4" xfId="10677"/>
    <cellStyle name="표준 3 2 2 8 3 5" xfId="13555"/>
    <cellStyle name="표준 3 2 2 8 4" xfId="3478"/>
    <cellStyle name="표준 3 2 2 8 5" xfId="6356"/>
    <cellStyle name="표준 3 2 2 8 6" xfId="9237"/>
    <cellStyle name="표준 3 2 2 8 7" xfId="12115"/>
    <cellStyle name="표준 3 2 2 9" xfId="739"/>
    <cellStyle name="표준 3 2 2 9 2" xfId="2179"/>
    <cellStyle name="표준 3 2 2 9 2 2" xfId="5062"/>
    <cellStyle name="표준 3 2 2 9 2 3" xfId="7940"/>
    <cellStyle name="표준 3 2 2 9 2 4" xfId="10821"/>
    <cellStyle name="표준 3 2 2 9 2 5" xfId="13699"/>
    <cellStyle name="표준 3 2 2 9 3" xfId="3622"/>
    <cellStyle name="표준 3 2 2 9 4" xfId="6500"/>
    <cellStyle name="표준 3 2 2 9 5" xfId="9381"/>
    <cellStyle name="표준 3 2 2 9 6" xfId="12259"/>
    <cellStyle name="표준 3 2 3" xfId="21"/>
    <cellStyle name="표준 3 2 3 10" xfId="1461"/>
    <cellStyle name="표준 3 2 3 10 2" xfId="4344"/>
    <cellStyle name="표준 3 2 3 10 3" xfId="7222"/>
    <cellStyle name="표준 3 2 3 10 4" xfId="10103"/>
    <cellStyle name="표준 3 2 3 10 5" xfId="12981"/>
    <cellStyle name="표준 3 2 3 11" xfId="2904"/>
    <cellStyle name="표준 3 2 3 12" xfId="5782"/>
    <cellStyle name="표준 3 2 3 13" xfId="8663"/>
    <cellStyle name="표준 3 2 3 14" xfId="11541"/>
    <cellStyle name="표준 3 2 3 2" xfId="22"/>
    <cellStyle name="표준 3 2 3 2 10" xfId="2905"/>
    <cellStyle name="표준 3 2 3 2 11" xfId="5783"/>
    <cellStyle name="표준 3 2 3 2 12" xfId="8664"/>
    <cellStyle name="표준 3 2 3 2 13" xfId="11542"/>
    <cellStyle name="표준 3 2 3 2 2" xfId="58"/>
    <cellStyle name="표준 3 2 3 2 2 10" xfId="5819"/>
    <cellStyle name="표준 3 2 3 2 2 11" xfId="8700"/>
    <cellStyle name="표준 3 2 3 2 2 12" xfId="11578"/>
    <cellStyle name="표준 3 2 3 2 2 2" xfId="130"/>
    <cellStyle name="표준 3 2 3 2 2 2 10" xfId="8772"/>
    <cellStyle name="표준 3 2 3 2 2 2 11" xfId="11650"/>
    <cellStyle name="표준 3 2 3 2 2 2 2" xfId="274"/>
    <cellStyle name="표준 3 2 3 2 2 2 2 2" xfId="994"/>
    <cellStyle name="표준 3 2 3 2 2 2 2 2 2" xfId="2434"/>
    <cellStyle name="표준 3 2 3 2 2 2 2 2 2 2" xfId="5317"/>
    <cellStyle name="표준 3 2 3 2 2 2 2 2 2 3" xfId="8195"/>
    <cellStyle name="표준 3 2 3 2 2 2 2 2 2 4" xfId="11076"/>
    <cellStyle name="표준 3 2 3 2 2 2 2 2 2 5" xfId="13954"/>
    <cellStyle name="표준 3 2 3 2 2 2 2 2 3" xfId="3877"/>
    <cellStyle name="표준 3 2 3 2 2 2 2 2 4" xfId="6755"/>
    <cellStyle name="표준 3 2 3 2 2 2 2 2 5" xfId="9636"/>
    <cellStyle name="표준 3 2 3 2 2 2 2 2 6" xfId="12514"/>
    <cellStyle name="표준 3 2 3 2 2 2 2 3" xfId="1714"/>
    <cellStyle name="표준 3 2 3 2 2 2 2 3 2" xfId="4597"/>
    <cellStyle name="표준 3 2 3 2 2 2 2 3 3" xfId="7475"/>
    <cellStyle name="표준 3 2 3 2 2 2 2 3 4" xfId="10356"/>
    <cellStyle name="표준 3 2 3 2 2 2 2 3 5" xfId="13234"/>
    <cellStyle name="표준 3 2 3 2 2 2 2 4" xfId="3157"/>
    <cellStyle name="표준 3 2 3 2 2 2 2 5" xfId="6035"/>
    <cellStyle name="표준 3 2 3 2 2 2 2 6" xfId="8916"/>
    <cellStyle name="표준 3 2 3 2 2 2 2 7" xfId="11794"/>
    <cellStyle name="표준 3 2 3 2 2 2 3" xfId="422"/>
    <cellStyle name="표준 3 2 3 2 2 2 3 2" xfId="1142"/>
    <cellStyle name="표준 3 2 3 2 2 2 3 2 2" xfId="2582"/>
    <cellStyle name="표준 3 2 3 2 2 2 3 2 2 2" xfId="5465"/>
    <cellStyle name="표준 3 2 3 2 2 2 3 2 2 3" xfId="8343"/>
    <cellStyle name="표준 3 2 3 2 2 2 3 2 2 4" xfId="11224"/>
    <cellStyle name="표준 3 2 3 2 2 2 3 2 2 5" xfId="14102"/>
    <cellStyle name="표준 3 2 3 2 2 2 3 2 3" xfId="4025"/>
    <cellStyle name="표준 3 2 3 2 2 2 3 2 4" xfId="6903"/>
    <cellStyle name="표준 3 2 3 2 2 2 3 2 5" xfId="9784"/>
    <cellStyle name="표준 3 2 3 2 2 2 3 2 6" xfId="12662"/>
    <cellStyle name="표준 3 2 3 2 2 2 3 3" xfId="1862"/>
    <cellStyle name="표준 3 2 3 2 2 2 3 3 2" xfId="4745"/>
    <cellStyle name="표준 3 2 3 2 2 2 3 3 3" xfId="7623"/>
    <cellStyle name="표준 3 2 3 2 2 2 3 3 4" xfId="10504"/>
    <cellStyle name="표준 3 2 3 2 2 2 3 3 5" xfId="13382"/>
    <cellStyle name="표준 3 2 3 2 2 2 3 4" xfId="3305"/>
    <cellStyle name="표준 3 2 3 2 2 2 3 5" xfId="6183"/>
    <cellStyle name="표준 3 2 3 2 2 2 3 6" xfId="9064"/>
    <cellStyle name="표준 3 2 3 2 2 2 3 7" xfId="11942"/>
    <cellStyle name="표준 3 2 3 2 2 2 4" xfId="564"/>
    <cellStyle name="표준 3 2 3 2 2 2 4 2" xfId="1284"/>
    <cellStyle name="표준 3 2 3 2 2 2 4 2 2" xfId="2724"/>
    <cellStyle name="표준 3 2 3 2 2 2 4 2 2 2" xfId="5607"/>
    <cellStyle name="표준 3 2 3 2 2 2 4 2 2 3" xfId="8485"/>
    <cellStyle name="표준 3 2 3 2 2 2 4 2 2 4" xfId="11366"/>
    <cellStyle name="표준 3 2 3 2 2 2 4 2 2 5" xfId="14244"/>
    <cellStyle name="표준 3 2 3 2 2 2 4 2 3" xfId="4167"/>
    <cellStyle name="표준 3 2 3 2 2 2 4 2 4" xfId="7045"/>
    <cellStyle name="표준 3 2 3 2 2 2 4 2 5" xfId="9926"/>
    <cellStyle name="표준 3 2 3 2 2 2 4 2 6" xfId="12804"/>
    <cellStyle name="표준 3 2 3 2 2 2 4 3" xfId="2004"/>
    <cellStyle name="표준 3 2 3 2 2 2 4 3 2" xfId="4887"/>
    <cellStyle name="표준 3 2 3 2 2 2 4 3 3" xfId="7765"/>
    <cellStyle name="표준 3 2 3 2 2 2 4 3 4" xfId="10646"/>
    <cellStyle name="표준 3 2 3 2 2 2 4 3 5" xfId="13524"/>
    <cellStyle name="표준 3 2 3 2 2 2 4 4" xfId="3447"/>
    <cellStyle name="표준 3 2 3 2 2 2 4 5" xfId="6325"/>
    <cellStyle name="표준 3 2 3 2 2 2 4 6" xfId="9206"/>
    <cellStyle name="표준 3 2 3 2 2 2 4 7" xfId="12084"/>
    <cellStyle name="표준 3 2 3 2 2 2 5" xfId="706"/>
    <cellStyle name="표준 3 2 3 2 2 2 5 2" xfId="1426"/>
    <cellStyle name="표준 3 2 3 2 2 2 5 2 2" xfId="2866"/>
    <cellStyle name="표준 3 2 3 2 2 2 5 2 2 2" xfId="5749"/>
    <cellStyle name="표준 3 2 3 2 2 2 5 2 2 3" xfId="8627"/>
    <cellStyle name="표준 3 2 3 2 2 2 5 2 2 4" xfId="11508"/>
    <cellStyle name="표준 3 2 3 2 2 2 5 2 2 5" xfId="14386"/>
    <cellStyle name="표준 3 2 3 2 2 2 5 2 3" xfId="4309"/>
    <cellStyle name="표준 3 2 3 2 2 2 5 2 4" xfId="7187"/>
    <cellStyle name="표준 3 2 3 2 2 2 5 2 5" xfId="10068"/>
    <cellStyle name="표준 3 2 3 2 2 2 5 2 6" xfId="12946"/>
    <cellStyle name="표준 3 2 3 2 2 2 5 3" xfId="2146"/>
    <cellStyle name="표준 3 2 3 2 2 2 5 3 2" xfId="5029"/>
    <cellStyle name="표준 3 2 3 2 2 2 5 3 3" xfId="7907"/>
    <cellStyle name="표준 3 2 3 2 2 2 5 3 4" xfId="10788"/>
    <cellStyle name="표준 3 2 3 2 2 2 5 3 5" xfId="13666"/>
    <cellStyle name="표준 3 2 3 2 2 2 5 4" xfId="3589"/>
    <cellStyle name="표준 3 2 3 2 2 2 5 5" xfId="6467"/>
    <cellStyle name="표준 3 2 3 2 2 2 5 6" xfId="9348"/>
    <cellStyle name="표준 3 2 3 2 2 2 5 7" xfId="12226"/>
    <cellStyle name="표준 3 2 3 2 2 2 6" xfId="850"/>
    <cellStyle name="표준 3 2 3 2 2 2 6 2" xfId="2290"/>
    <cellStyle name="표준 3 2 3 2 2 2 6 2 2" xfId="5173"/>
    <cellStyle name="표준 3 2 3 2 2 2 6 2 3" xfId="8051"/>
    <cellStyle name="표준 3 2 3 2 2 2 6 2 4" xfId="10932"/>
    <cellStyle name="표준 3 2 3 2 2 2 6 2 5" xfId="13810"/>
    <cellStyle name="표준 3 2 3 2 2 2 6 3" xfId="3733"/>
    <cellStyle name="표준 3 2 3 2 2 2 6 4" xfId="6611"/>
    <cellStyle name="표준 3 2 3 2 2 2 6 5" xfId="9492"/>
    <cellStyle name="표준 3 2 3 2 2 2 6 6" xfId="12370"/>
    <cellStyle name="표준 3 2 3 2 2 2 7" xfId="1570"/>
    <cellStyle name="표준 3 2 3 2 2 2 7 2" xfId="4453"/>
    <cellStyle name="표준 3 2 3 2 2 2 7 3" xfId="7331"/>
    <cellStyle name="표준 3 2 3 2 2 2 7 4" xfId="10212"/>
    <cellStyle name="표준 3 2 3 2 2 2 7 5" xfId="13090"/>
    <cellStyle name="표준 3 2 3 2 2 2 8" xfId="3013"/>
    <cellStyle name="표준 3 2 3 2 2 2 9" xfId="5891"/>
    <cellStyle name="표준 3 2 3 2 2 3" xfId="202"/>
    <cellStyle name="표준 3 2 3 2 2 3 2" xfId="922"/>
    <cellStyle name="표준 3 2 3 2 2 3 2 2" xfId="2362"/>
    <cellStyle name="표준 3 2 3 2 2 3 2 2 2" xfId="5245"/>
    <cellStyle name="표준 3 2 3 2 2 3 2 2 3" xfId="8123"/>
    <cellStyle name="표준 3 2 3 2 2 3 2 2 4" xfId="11004"/>
    <cellStyle name="표준 3 2 3 2 2 3 2 2 5" xfId="13882"/>
    <cellStyle name="표준 3 2 3 2 2 3 2 3" xfId="3805"/>
    <cellStyle name="표준 3 2 3 2 2 3 2 4" xfId="6683"/>
    <cellStyle name="표준 3 2 3 2 2 3 2 5" xfId="9564"/>
    <cellStyle name="표준 3 2 3 2 2 3 2 6" xfId="12442"/>
    <cellStyle name="표준 3 2 3 2 2 3 3" xfId="1642"/>
    <cellStyle name="표준 3 2 3 2 2 3 3 2" xfId="4525"/>
    <cellStyle name="표준 3 2 3 2 2 3 3 3" xfId="7403"/>
    <cellStyle name="표준 3 2 3 2 2 3 3 4" xfId="10284"/>
    <cellStyle name="표준 3 2 3 2 2 3 3 5" xfId="13162"/>
    <cellStyle name="표준 3 2 3 2 2 3 4" xfId="3085"/>
    <cellStyle name="표준 3 2 3 2 2 3 5" xfId="5963"/>
    <cellStyle name="표준 3 2 3 2 2 3 6" xfId="8844"/>
    <cellStyle name="표준 3 2 3 2 2 3 7" xfId="11722"/>
    <cellStyle name="표준 3 2 3 2 2 4" xfId="350"/>
    <cellStyle name="표준 3 2 3 2 2 4 2" xfId="1070"/>
    <cellStyle name="표준 3 2 3 2 2 4 2 2" xfId="2510"/>
    <cellStyle name="표준 3 2 3 2 2 4 2 2 2" xfId="5393"/>
    <cellStyle name="표준 3 2 3 2 2 4 2 2 3" xfId="8271"/>
    <cellStyle name="표준 3 2 3 2 2 4 2 2 4" xfId="11152"/>
    <cellStyle name="표준 3 2 3 2 2 4 2 2 5" xfId="14030"/>
    <cellStyle name="표준 3 2 3 2 2 4 2 3" xfId="3953"/>
    <cellStyle name="표준 3 2 3 2 2 4 2 4" xfId="6831"/>
    <cellStyle name="표준 3 2 3 2 2 4 2 5" xfId="9712"/>
    <cellStyle name="표준 3 2 3 2 2 4 2 6" xfId="12590"/>
    <cellStyle name="표준 3 2 3 2 2 4 3" xfId="1790"/>
    <cellStyle name="표준 3 2 3 2 2 4 3 2" xfId="4673"/>
    <cellStyle name="표준 3 2 3 2 2 4 3 3" xfId="7551"/>
    <cellStyle name="표준 3 2 3 2 2 4 3 4" xfId="10432"/>
    <cellStyle name="표준 3 2 3 2 2 4 3 5" xfId="13310"/>
    <cellStyle name="표준 3 2 3 2 2 4 4" xfId="3233"/>
    <cellStyle name="표준 3 2 3 2 2 4 5" xfId="6111"/>
    <cellStyle name="표준 3 2 3 2 2 4 6" xfId="8992"/>
    <cellStyle name="표준 3 2 3 2 2 4 7" xfId="11870"/>
    <cellStyle name="표준 3 2 3 2 2 5" xfId="492"/>
    <cellStyle name="표준 3 2 3 2 2 5 2" xfId="1212"/>
    <cellStyle name="표준 3 2 3 2 2 5 2 2" xfId="2652"/>
    <cellStyle name="표준 3 2 3 2 2 5 2 2 2" xfId="5535"/>
    <cellStyle name="표준 3 2 3 2 2 5 2 2 3" xfId="8413"/>
    <cellStyle name="표준 3 2 3 2 2 5 2 2 4" xfId="11294"/>
    <cellStyle name="표준 3 2 3 2 2 5 2 2 5" xfId="14172"/>
    <cellStyle name="표준 3 2 3 2 2 5 2 3" xfId="4095"/>
    <cellStyle name="표준 3 2 3 2 2 5 2 4" xfId="6973"/>
    <cellStyle name="표준 3 2 3 2 2 5 2 5" xfId="9854"/>
    <cellStyle name="표준 3 2 3 2 2 5 2 6" xfId="12732"/>
    <cellStyle name="표준 3 2 3 2 2 5 3" xfId="1932"/>
    <cellStyle name="표준 3 2 3 2 2 5 3 2" xfId="4815"/>
    <cellStyle name="표준 3 2 3 2 2 5 3 3" xfId="7693"/>
    <cellStyle name="표준 3 2 3 2 2 5 3 4" xfId="10574"/>
    <cellStyle name="표준 3 2 3 2 2 5 3 5" xfId="13452"/>
    <cellStyle name="표준 3 2 3 2 2 5 4" xfId="3375"/>
    <cellStyle name="표준 3 2 3 2 2 5 5" xfId="6253"/>
    <cellStyle name="표준 3 2 3 2 2 5 6" xfId="9134"/>
    <cellStyle name="표준 3 2 3 2 2 5 7" xfId="12012"/>
    <cellStyle name="표준 3 2 3 2 2 6" xfId="634"/>
    <cellStyle name="표준 3 2 3 2 2 6 2" xfId="1354"/>
    <cellStyle name="표준 3 2 3 2 2 6 2 2" xfId="2794"/>
    <cellStyle name="표준 3 2 3 2 2 6 2 2 2" xfId="5677"/>
    <cellStyle name="표준 3 2 3 2 2 6 2 2 3" xfId="8555"/>
    <cellStyle name="표준 3 2 3 2 2 6 2 2 4" xfId="11436"/>
    <cellStyle name="표준 3 2 3 2 2 6 2 2 5" xfId="14314"/>
    <cellStyle name="표준 3 2 3 2 2 6 2 3" xfId="4237"/>
    <cellStyle name="표준 3 2 3 2 2 6 2 4" xfId="7115"/>
    <cellStyle name="표준 3 2 3 2 2 6 2 5" xfId="9996"/>
    <cellStyle name="표준 3 2 3 2 2 6 2 6" xfId="12874"/>
    <cellStyle name="표준 3 2 3 2 2 6 3" xfId="2074"/>
    <cellStyle name="표준 3 2 3 2 2 6 3 2" xfId="4957"/>
    <cellStyle name="표준 3 2 3 2 2 6 3 3" xfId="7835"/>
    <cellStyle name="표준 3 2 3 2 2 6 3 4" xfId="10716"/>
    <cellStyle name="표준 3 2 3 2 2 6 3 5" xfId="13594"/>
    <cellStyle name="표준 3 2 3 2 2 6 4" xfId="3517"/>
    <cellStyle name="표준 3 2 3 2 2 6 5" xfId="6395"/>
    <cellStyle name="표준 3 2 3 2 2 6 6" xfId="9276"/>
    <cellStyle name="표준 3 2 3 2 2 6 7" xfId="12154"/>
    <cellStyle name="표준 3 2 3 2 2 7" xfId="778"/>
    <cellStyle name="표준 3 2 3 2 2 7 2" xfId="2218"/>
    <cellStyle name="표준 3 2 3 2 2 7 2 2" xfId="5101"/>
    <cellStyle name="표준 3 2 3 2 2 7 2 3" xfId="7979"/>
    <cellStyle name="표준 3 2 3 2 2 7 2 4" xfId="10860"/>
    <cellStyle name="표준 3 2 3 2 2 7 2 5" xfId="13738"/>
    <cellStyle name="표준 3 2 3 2 2 7 3" xfId="3661"/>
    <cellStyle name="표준 3 2 3 2 2 7 4" xfId="6539"/>
    <cellStyle name="표준 3 2 3 2 2 7 5" xfId="9420"/>
    <cellStyle name="표준 3 2 3 2 2 7 6" xfId="12298"/>
    <cellStyle name="표준 3 2 3 2 2 8" xfId="1498"/>
    <cellStyle name="표준 3 2 3 2 2 8 2" xfId="4381"/>
    <cellStyle name="표준 3 2 3 2 2 8 3" xfId="7259"/>
    <cellStyle name="표준 3 2 3 2 2 8 4" xfId="10140"/>
    <cellStyle name="표준 3 2 3 2 2 8 5" xfId="13018"/>
    <cellStyle name="표준 3 2 3 2 2 9" xfId="2941"/>
    <cellStyle name="표준 3 2 3 2 3" xfId="94"/>
    <cellStyle name="표준 3 2 3 2 3 10" xfId="8736"/>
    <cellStyle name="표준 3 2 3 2 3 11" xfId="11614"/>
    <cellStyle name="표준 3 2 3 2 3 2" xfId="238"/>
    <cellStyle name="표준 3 2 3 2 3 2 2" xfId="958"/>
    <cellStyle name="표준 3 2 3 2 3 2 2 2" xfId="2398"/>
    <cellStyle name="표준 3 2 3 2 3 2 2 2 2" xfId="5281"/>
    <cellStyle name="표준 3 2 3 2 3 2 2 2 3" xfId="8159"/>
    <cellStyle name="표준 3 2 3 2 3 2 2 2 4" xfId="11040"/>
    <cellStyle name="표준 3 2 3 2 3 2 2 2 5" xfId="13918"/>
    <cellStyle name="표준 3 2 3 2 3 2 2 3" xfId="3841"/>
    <cellStyle name="표준 3 2 3 2 3 2 2 4" xfId="6719"/>
    <cellStyle name="표준 3 2 3 2 3 2 2 5" xfId="9600"/>
    <cellStyle name="표준 3 2 3 2 3 2 2 6" xfId="12478"/>
    <cellStyle name="표준 3 2 3 2 3 2 3" xfId="1678"/>
    <cellStyle name="표준 3 2 3 2 3 2 3 2" xfId="4561"/>
    <cellStyle name="표준 3 2 3 2 3 2 3 3" xfId="7439"/>
    <cellStyle name="표준 3 2 3 2 3 2 3 4" xfId="10320"/>
    <cellStyle name="표준 3 2 3 2 3 2 3 5" xfId="13198"/>
    <cellStyle name="표준 3 2 3 2 3 2 4" xfId="3121"/>
    <cellStyle name="표준 3 2 3 2 3 2 5" xfId="5999"/>
    <cellStyle name="표준 3 2 3 2 3 2 6" xfId="8880"/>
    <cellStyle name="표준 3 2 3 2 3 2 7" xfId="11758"/>
    <cellStyle name="표준 3 2 3 2 3 3" xfId="386"/>
    <cellStyle name="표준 3 2 3 2 3 3 2" xfId="1106"/>
    <cellStyle name="표준 3 2 3 2 3 3 2 2" xfId="2546"/>
    <cellStyle name="표준 3 2 3 2 3 3 2 2 2" xfId="5429"/>
    <cellStyle name="표준 3 2 3 2 3 3 2 2 3" xfId="8307"/>
    <cellStyle name="표준 3 2 3 2 3 3 2 2 4" xfId="11188"/>
    <cellStyle name="표준 3 2 3 2 3 3 2 2 5" xfId="14066"/>
    <cellStyle name="표준 3 2 3 2 3 3 2 3" xfId="3989"/>
    <cellStyle name="표준 3 2 3 2 3 3 2 4" xfId="6867"/>
    <cellStyle name="표준 3 2 3 2 3 3 2 5" xfId="9748"/>
    <cellStyle name="표준 3 2 3 2 3 3 2 6" xfId="12626"/>
    <cellStyle name="표준 3 2 3 2 3 3 3" xfId="1826"/>
    <cellStyle name="표준 3 2 3 2 3 3 3 2" xfId="4709"/>
    <cellStyle name="표준 3 2 3 2 3 3 3 3" xfId="7587"/>
    <cellStyle name="표준 3 2 3 2 3 3 3 4" xfId="10468"/>
    <cellStyle name="표준 3 2 3 2 3 3 3 5" xfId="13346"/>
    <cellStyle name="표준 3 2 3 2 3 3 4" xfId="3269"/>
    <cellStyle name="표준 3 2 3 2 3 3 5" xfId="6147"/>
    <cellStyle name="표준 3 2 3 2 3 3 6" xfId="9028"/>
    <cellStyle name="표준 3 2 3 2 3 3 7" xfId="11906"/>
    <cellStyle name="표준 3 2 3 2 3 4" xfId="528"/>
    <cellStyle name="표준 3 2 3 2 3 4 2" xfId="1248"/>
    <cellStyle name="표준 3 2 3 2 3 4 2 2" xfId="2688"/>
    <cellStyle name="표준 3 2 3 2 3 4 2 2 2" xfId="5571"/>
    <cellStyle name="표준 3 2 3 2 3 4 2 2 3" xfId="8449"/>
    <cellStyle name="표준 3 2 3 2 3 4 2 2 4" xfId="11330"/>
    <cellStyle name="표준 3 2 3 2 3 4 2 2 5" xfId="14208"/>
    <cellStyle name="표준 3 2 3 2 3 4 2 3" xfId="4131"/>
    <cellStyle name="표준 3 2 3 2 3 4 2 4" xfId="7009"/>
    <cellStyle name="표준 3 2 3 2 3 4 2 5" xfId="9890"/>
    <cellStyle name="표준 3 2 3 2 3 4 2 6" xfId="12768"/>
    <cellStyle name="표준 3 2 3 2 3 4 3" xfId="1968"/>
    <cellStyle name="표준 3 2 3 2 3 4 3 2" xfId="4851"/>
    <cellStyle name="표준 3 2 3 2 3 4 3 3" xfId="7729"/>
    <cellStyle name="표준 3 2 3 2 3 4 3 4" xfId="10610"/>
    <cellStyle name="표준 3 2 3 2 3 4 3 5" xfId="13488"/>
    <cellStyle name="표준 3 2 3 2 3 4 4" xfId="3411"/>
    <cellStyle name="표준 3 2 3 2 3 4 5" xfId="6289"/>
    <cellStyle name="표준 3 2 3 2 3 4 6" xfId="9170"/>
    <cellStyle name="표준 3 2 3 2 3 4 7" xfId="12048"/>
    <cellStyle name="표준 3 2 3 2 3 5" xfId="670"/>
    <cellStyle name="표준 3 2 3 2 3 5 2" xfId="1390"/>
    <cellStyle name="표준 3 2 3 2 3 5 2 2" xfId="2830"/>
    <cellStyle name="표준 3 2 3 2 3 5 2 2 2" xfId="5713"/>
    <cellStyle name="표준 3 2 3 2 3 5 2 2 3" xfId="8591"/>
    <cellStyle name="표준 3 2 3 2 3 5 2 2 4" xfId="11472"/>
    <cellStyle name="표준 3 2 3 2 3 5 2 2 5" xfId="14350"/>
    <cellStyle name="표준 3 2 3 2 3 5 2 3" xfId="4273"/>
    <cellStyle name="표준 3 2 3 2 3 5 2 4" xfId="7151"/>
    <cellStyle name="표준 3 2 3 2 3 5 2 5" xfId="10032"/>
    <cellStyle name="표준 3 2 3 2 3 5 2 6" xfId="12910"/>
    <cellStyle name="표준 3 2 3 2 3 5 3" xfId="2110"/>
    <cellStyle name="표준 3 2 3 2 3 5 3 2" xfId="4993"/>
    <cellStyle name="표준 3 2 3 2 3 5 3 3" xfId="7871"/>
    <cellStyle name="표준 3 2 3 2 3 5 3 4" xfId="10752"/>
    <cellStyle name="표준 3 2 3 2 3 5 3 5" xfId="13630"/>
    <cellStyle name="표준 3 2 3 2 3 5 4" xfId="3553"/>
    <cellStyle name="표준 3 2 3 2 3 5 5" xfId="6431"/>
    <cellStyle name="표준 3 2 3 2 3 5 6" xfId="9312"/>
    <cellStyle name="표준 3 2 3 2 3 5 7" xfId="12190"/>
    <cellStyle name="표준 3 2 3 2 3 6" xfId="814"/>
    <cellStyle name="표준 3 2 3 2 3 6 2" xfId="2254"/>
    <cellStyle name="표준 3 2 3 2 3 6 2 2" xfId="5137"/>
    <cellStyle name="표준 3 2 3 2 3 6 2 3" xfId="8015"/>
    <cellStyle name="표준 3 2 3 2 3 6 2 4" xfId="10896"/>
    <cellStyle name="표준 3 2 3 2 3 6 2 5" xfId="13774"/>
    <cellStyle name="표준 3 2 3 2 3 6 3" xfId="3697"/>
    <cellStyle name="표준 3 2 3 2 3 6 4" xfId="6575"/>
    <cellStyle name="표준 3 2 3 2 3 6 5" xfId="9456"/>
    <cellStyle name="표준 3 2 3 2 3 6 6" xfId="12334"/>
    <cellStyle name="표준 3 2 3 2 3 7" xfId="1534"/>
    <cellStyle name="표준 3 2 3 2 3 7 2" xfId="4417"/>
    <cellStyle name="표준 3 2 3 2 3 7 3" xfId="7295"/>
    <cellStyle name="표준 3 2 3 2 3 7 4" xfId="10176"/>
    <cellStyle name="표준 3 2 3 2 3 7 5" xfId="13054"/>
    <cellStyle name="표준 3 2 3 2 3 8" xfId="2977"/>
    <cellStyle name="표준 3 2 3 2 3 9" xfId="5855"/>
    <cellStyle name="표준 3 2 3 2 4" xfId="166"/>
    <cellStyle name="표준 3 2 3 2 4 2" xfId="886"/>
    <cellStyle name="표준 3 2 3 2 4 2 2" xfId="2326"/>
    <cellStyle name="표준 3 2 3 2 4 2 2 2" xfId="5209"/>
    <cellStyle name="표준 3 2 3 2 4 2 2 3" xfId="8087"/>
    <cellStyle name="표준 3 2 3 2 4 2 2 4" xfId="10968"/>
    <cellStyle name="표준 3 2 3 2 4 2 2 5" xfId="13846"/>
    <cellStyle name="표준 3 2 3 2 4 2 3" xfId="3769"/>
    <cellStyle name="표준 3 2 3 2 4 2 4" xfId="6647"/>
    <cellStyle name="표준 3 2 3 2 4 2 5" xfId="9528"/>
    <cellStyle name="표준 3 2 3 2 4 2 6" xfId="12406"/>
    <cellStyle name="표준 3 2 3 2 4 3" xfId="1606"/>
    <cellStyle name="표준 3 2 3 2 4 3 2" xfId="4489"/>
    <cellStyle name="표준 3 2 3 2 4 3 3" xfId="7367"/>
    <cellStyle name="표준 3 2 3 2 4 3 4" xfId="10248"/>
    <cellStyle name="표준 3 2 3 2 4 3 5" xfId="13126"/>
    <cellStyle name="표준 3 2 3 2 4 4" xfId="3049"/>
    <cellStyle name="표준 3 2 3 2 4 5" xfId="5927"/>
    <cellStyle name="표준 3 2 3 2 4 6" xfId="8808"/>
    <cellStyle name="표준 3 2 3 2 4 7" xfId="11686"/>
    <cellStyle name="표준 3 2 3 2 5" xfId="314"/>
    <cellStyle name="표준 3 2 3 2 5 2" xfId="1034"/>
    <cellStyle name="표준 3 2 3 2 5 2 2" xfId="2474"/>
    <cellStyle name="표준 3 2 3 2 5 2 2 2" xfId="5357"/>
    <cellStyle name="표준 3 2 3 2 5 2 2 3" xfId="8235"/>
    <cellStyle name="표준 3 2 3 2 5 2 2 4" xfId="11116"/>
    <cellStyle name="표준 3 2 3 2 5 2 2 5" xfId="13994"/>
    <cellStyle name="표준 3 2 3 2 5 2 3" xfId="3917"/>
    <cellStyle name="표준 3 2 3 2 5 2 4" xfId="6795"/>
    <cellStyle name="표준 3 2 3 2 5 2 5" xfId="9676"/>
    <cellStyle name="표준 3 2 3 2 5 2 6" xfId="12554"/>
    <cellStyle name="표준 3 2 3 2 5 3" xfId="1754"/>
    <cellStyle name="표준 3 2 3 2 5 3 2" xfId="4637"/>
    <cellStyle name="표준 3 2 3 2 5 3 3" xfId="7515"/>
    <cellStyle name="표준 3 2 3 2 5 3 4" xfId="10396"/>
    <cellStyle name="표준 3 2 3 2 5 3 5" xfId="13274"/>
    <cellStyle name="표준 3 2 3 2 5 4" xfId="3197"/>
    <cellStyle name="표준 3 2 3 2 5 5" xfId="6075"/>
    <cellStyle name="표준 3 2 3 2 5 6" xfId="8956"/>
    <cellStyle name="표준 3 2 3 2 5 7" xfId="11834"/>
    <cellStyle name="표준 3 2 3 2 6" xfId="456"/>
    <cellStyle name="표준 3 2 3 2 6 2" xfId="1176"/>
    <cellStyle name="표준 3 2 3 2 6 2 2" xfId="2616"/>
    <cellStyle name="표준 3 2 3 2 6 2 2 2" xfId="5499"/>
    <cellStyle name="표준 3 2 3 2 6 2 2 3" xfId="8377"/>
    <cellStyle name="표준 3 2 3 2 6 2 2 4" xfId="11258"/>
    <cellStyle name="표준 3 2 3 2 6 2 2 5" xfId="14136"/>
    <cellStyle name="표준 3 2 3 2 6 2 3" xfId="4059"/>
    <cellStyle name="표준 3 2 3 2 6 2 4" xfId="6937"/>
    <cellStyle name="표준 3 2 3 2 6 2 5" xfId="9818"/>
    <cellStyle name="표준 3 2 3 2 6 2 6" xfId="12696"/>
    <cellStyle name="표준 3 2 3 2 6 3" xfId="1896"/>
    <cellStyle name="표준 3 2 3 2 6 3 2" xfId="4779"/>
    <cellStyle name="표준 3 2 3 2 6 3 3" xfId="7657"/>
    <cellStyle name="표준 3 2 3 2 6 3 4" xfId="10538"/>
    <cellStyle name="표준 3 2 3 2 6 3 5" xfId="13416"/>
    <cellStyle name="표준 3 2 3 2 6 4" xfId="3339"/>
    <cellStyle name="표준 3 2 3 2 6 5" xfId="6217"/>
    <cellStyle name="표준 3 2 3 2 6 6" xfId="9098"/>
    <cellStyle name="표준 3 2 3 2 6 7" xfId="11976"/>
    <cellStyle name="표준 3 2 3 2 7" xfId="598"/>
    <cellStyle name="표준 3 2 3 2 7 2" xfId="1318"/>
    <cellStyle name="표준 3 2 3 2 7 2 2" xfId="2758"/>
    <cellStyle name="표준 3 2 3 2 7 2 2 2" xfId="5641"/>
    <cellStyle name="표준 3 2 3 2 7 2 2 3" xfId="8519"/>
    <cellStyle name="표준 3 2 3 2 7 2 2 4" xfId="11400"/>
    <cellStyle name="표준 3 2 3 2 7 2 2 5" xfId="14278"/>
    <cellStyle name="표준 3 2 3 2 7 2 3" xfId="4201"/>
    <cellStyle name="표준 3 2 3 2 7 2 4" xfId="7079"/>
    <cellStyle name="표준 3 2 3 2 7 2 5" xfId="9960"/>
    <cellStyle name="표준 3 2 3 2 7 2 6" xfId="12838"/>
    <cellStyle name="표준 3 2 3 2 7 3" xfId="2038"/>
    <cellStyle name="표준 3 2 3 2 7 3 2" xfId="4921"/>
    <cellStyle name="표준 3 2 3 2 7 3 3" xfId="7799"/>
    <cellStyle name="표준 3 2 3 2 7 3 4" xfId="10680"/>
    <cellStyle name="표준 3 2 3 2 7 3 5" xfId="13558"/>
    <cellStyle name="표준 3 2 3 2 7 4" xfId="3481"/>
    <cellStyle name="표준 3 2 3 2 7 5" xfId="6359"/>
    <cellStyle name="표준 3 2 3 2 7 6" xfId="9240"/>
    <cellStyle name="표준 3 2 3 2 7 7" xfId="12118"/>
    <cellStyle name="표준 3 2 3 2 8" xfId="742"/>
    <cellStyle name="표준 3 2 3 2 8 2" xfId="2182"/>
    <cellStyle name="표준 3 2 3 2 8 2 2" xfId="5065"/>
    <cellStyle name="표준 3 2 3 2 8 2 3" xfId="7943"/>
    <cellStyle name="표준 3 2 3 2 8 2 4" xfId="10824"/>
    <cellStyle name="표준 3 2 3 2 8 2 5" xfId="13702"/>
    <cellStyle name="표준 3 2 3 2 8 3" xfId="3625"/>
    <cellStyle name="표준 3 2 3 2 8 4" xfId="6503"/>
    <cellStyle name="표준 3 2 3 2 8 5" xfId="9384"/>
    <cellStyle name="표준 3 2 3 2 8 6" xfId="12262"/>
    <cellStyle name="표준 3 2 3 2 9" xfId="1462"/>
    <cellStyle name="표준 3 2 3 2 9 2" xfId="4345"/>
    <cellStyle name="표준 3 2 3 2 9 3" xfId="7223"/>
    <cellStyle name="표준 3 2 3 2 9 4" xfId="10104"/>
    <cellStyle name="표준 3 2 3 2 9 5" xfId="12982"/>
    <cellStyle name="표준 3 2 3 3" xfId="57"/>
    <cellStyle name="표준 3 2 3 3 10" xfId="5818"/>
    <cellStyle name="표준 3 2 3 3 11" xfId="8699"/>
    <cellStyle name="표준 3 2 3 3 12" xfId="11577"/>
    <cellStyle name="표준 3 2 3 3 2" xfId="129"/>
    <cellStyle name="표준 3 2 3 3 2 10" xfId="8771"/>
    <cellStyle name="표준 3 2 3 3 2 11" xfId="11649"/>
    <cellStyle name="표준 3 2 3 3 2 2" xfId="273"/>
    <cellStyle name="표준 3 2 3 3 2 2 2" xfId="993"/>
    <cellStyle name="표준 3 2 3 3 2 2 2 2" xfId="2433"/>
    <cellStyle name="표준 3 2 3 3 2 2 2 2 2" xfId="5316"/>
    <cellStyle name="표준 3 2 3 3 2 2 2 2 3" xfId="8194"/>
    <cellStyle name="표준 3 2 3 3 2 2 2 2 4" xfId="11075"/>
    <cellStyle name="표준 3 2 3 3 2 2 2 2 5" xfId="13953"/>
    <cellStyle name="표준 3 2 3 3 2 2 2 3" xfId="3876"/>
    <cellStyle name="표준 3 2 3 3 2 2 2 4" xfId="6754"/>
    <cellStyle name="표준 3 2 3 3 2 2 2 5" xfId="9635"/>
    <cellStyle name="표준 3 2 3 3 2 2 2 6" xfId="12513"/>
    <cellStyle name="표준 3 2 3 3 2 2 3" xfId="1713"/>
    <cellStyle name="표준 3 2 3 3 2 2 3 2" xfId="4596"/>
    <cellStyle name="표준 3 2 3 3 2 2 3 3" xfId="7474"/>
    <cellStyle name="표준 3 2 3 3 2 2 3 4" xfId="10355"/>
    <cellStyle name="표준 3 2 3 3 2 2 3 5" xfId="13233"/>
    <cellStyle name="표준 3 2 3 3 2 2 4" xfId="3156"/>
    <cellStyle name="표준 3 2 3 3 2 2 5" xfId="6034"/>
    <cellStyle name="표준 3 2 3 3 2 2 6" xfId="8915"/>
    <cellStyle name="표준 3 2 3 3 2 2 7" xfId="11793"/>
    <cellStyle name="표준 3 2 3 3 2 3" xfId="421"/>
    <cellStyle name="표준 3 2 3 3 2 3 2" xfId="1141"/>
    <cellStyle name="표준 3 2 3 3 2 3 2 2" xfId="2581"/>
    <cellStyle name="표준 3 2 3 3 2 3 2 2 2" xfId="5464"/>
    <cellStyle name="표준 3 2 3 3 2 3 2 2 3" xfId="8342"/>
    <cellStyle name="표준 3 2 3 3 2 3 2 2 4" xfId="11223"/>
    <cellStyle name="표준 3 2 3 3 2 3 2 2 5" xfId="14101"/>
    <cellStyle name="표준 3 2 3 3 2 3 2 3" xfId="4024"/>
    <cellStyle name="표준 3 2 3 3 2 3 2 4" xfId="6902"/>
    <cellStyle name="표준 3 2 3 3 2 3 2 5" xfId="9783"/>
    <cellStyle name="표준 3 2 3 3 2 3 2 6" xfId="12661"/>
    <cellStyle name="표준 3 2 3 3 2 3 3" xfId="1861"/>
    <cellStyle name="표준 3 2 3 3 2 3 3 2" xfId="4744"/>
    <cellStyle name="표준 3 2 3 3 2 3 3 3" xfId="7622"/>
    <cellStyle name="표준 3 2 3 3 2 3 3 4" xfId="10503"/>
    <cellStyle name="표준 3 2 3 3 2 3 3 5" xfId="13381"/>
    <cellStyle name="표준 3 2 3 3 2 3 4" xfId="3304"/>
    <cellStyle name="표준 3 2 3 3 2 3 5" xfId="6182"/>
    <cellStyle name="표준 3 2 3 3 2 3 6" xfId="9063"/>
    <cellStyle name="표준 3 2 3 3 2 3 7" xfId="11941"/>
    <cellStyle name="표준 3 2 3 3 2 4" xfId="563"/>
    <cellStyle name="표준 3 2 3 3 2 4 2" xfId="1283"/>
    <cellStyle name="표준 3 2 3 3 2 4 2 2" xfId="2723"/>
    <cellStyle name="표준 3 2 3 3 2 4 2 2 2" xfId="5606"/>
    <cellStyle name="표준 3 2 3 3 2 4 2 2 3" xfId="8484"/>
    <cellStyle name="표준 3 2 3 3 2 4 2 2 4" xfId="11365"/>
    <cellStyle name="표준 3 2 3 3 2 4 2 2 5" xfId="14243"/>
    <cellStyle name="표준 3 2 3 3 2 4 2 3" xfId="4166"/>
    <cellStyle name="표준 3 2 3 3 2 4 2 4" xfId="7044"/>
    <cellStyle name="표준 3 2 3 3 2 4 2 5" xfId="9925"/>
    <cellStyle name="표준 3 2 3 3 2 4 2 6" xfId="12803"/>
    <cellStyle name="표준 3 2 3 3 2 4 3" xfId="2003"/>
    <cellStyle name="표준 3 2 3 3 2 4 3 2" xfId="4886"/>
    <cellStyle name="표준 3 2 3 3 2 4 3 3" xfId="7764"/>
    <cellStyle name="표준 3 2 3 3 2 4 3 4" xfId="10645"/>
    <cellStyle name="표준 3 2 3 3 2 4 3 5" xfId="13523"/>
    <cellStyle name="표준 3 2 3 3 2 4 4" xfId="3446"/>
    <cellStyle name="표준 3 2 3 3 2 4 5" xfId="6324"/>
    <cellStyle name="표준 3 2 3 3 2 4 6" xfId="9205"/>
    <cellStyle name="표준 3 2 3 3 2 4 7" xfId="12083"/>
    <cellStyle name="표준 3 2 3 3 2 5" xfId="705"/>
    <cellStyle name="표준 3 2 3 3 2 5 2" xfId="1425"/>
    <cellStyle name="표준 3 2 3 3 2 5 2 2" xfId="2865"/>
    <cellStyle name="표준 3 2 3 3 2 5 2 2 2" xfId="5748"/>
    <cellStyle name="표준 3 2 3 3 2 5 2 2 3" xfId="8626"/>
    <cellStyle name="표준 3 2 3 3 2 5 2 2 4" xfId="11507"/>
    <cellStyle name="표준 3 2 3 3 2 5 2 2 5" xfId="14385"/>
    <cellStyle name="표준 3 2 3 3 2 5 2 3" xfId="4308"/>
    <cellStyle name="표준 3 2 3 3 2 5 2 4" xfId="7186"/>
    <cellStyle name="표준 3 2 3 3 2 5 2 5" xfId="10067"/>
    <cellStyle name="표준 3 2 3 3 2 5 2 6" xfId="12945"/>
    <cellStyle name="표준 3 2 3 3 2 5 3" xfId="2145"/>
    <cellStyle name="표준 3 2 3 3 2 5 3 2" xfId="5028"/>
    <cellStyle name="표준 3 2 3 3 2 5 3 3" xfId="7906"/>
    <cellStyle name="표준 3 2 3 3 2 5 3 4" xfId="10787"/>
    <cellStyle name="표준 3 2 3 3 2 5 3 5" xfId="13665"/>
    <cellStyle name="표준 3 2 3 3 2 5 4" xfId="3588"/>
    <cellStyle name="표준 3 2 3 3 2 5 5" xfId="6466"/>
    <cellStyle name="표준 3 2 3 3 2 5 6" xfId="9347"/>
    <cellStyle name="표준 3 2 3 3 2 5 7" xfId="12225"/>
    <cellStyle name="표준 3 2 3 3 2 6" xfId="849"/>
    <cellStyle name="표준 3 2 3 3 2 6 2" xfId="2289"/>
    <cellStyle name="표준 3 2 3 3 2 6 2 2" xfId="5172"/>
    <cellStyle name="표준 3 2 3 3 2 6 2 3" xfId="8050"/>
    <cellStyle name="표준 3 2 3 3 2 6 2 4" xfId="10931"/>
    <cellStyle name="표준 3 2 3 3 2 6 2 5" xfId="13809"/>
    <cellStyle name="표준 3 2 3 3 2 6 3" xfId="3732"/>
    <cellStyle name="표준 3 2 3 3 2 6 4" xfId="6610"/>
    <cellStyle name="표준 3 2 3 3 2 6 5" xfId="9491"/>
    <cellStyle name="표준 3 2 3 3 2 6 6" xfId="12369"/>
    <cellStyle name="표준 3 2 3 3 2 7" xfId="1569"/>
    <cellStyle name="표준 3 2 3 3 2 7 2" xfId="4452"/>
    <cellStyle name="표준 3 2 3 3 2 7 3" xfId="7330"/>
    <cellStyle name="표준 3 2 3 3 2 7 4" xfId="10211"/>
    <cellStyle name="표준 3 2 3 3 2 7 5" xfId="13089"/>
    <cellStyle name="표준 3 2 3 3 2 8" xfId="3012"/>
    <cellStyle name="표준 3 2 3 3 2 9" xfId="5890"/>
    <cellStyle name="표준 3 2 3 3 3" xfId="201"/>
    <cellStyle name="표준 3 2 3 3 3 2" xfId="921"/>
    <cellStyle name="표준 3 2 3 3 3 2 2" xfId="2361"/>
    <cellStyle name="표준 3 2 3 3 3 2 2 2" xfId="5244"/>
    <cellStyle name="표준 3 2 3 3 3 2 2 3" xfId="8122"/>
    <cellStyle name="표준 3 2 3 3 3 2 2 4" xfId="11003"/>
    <cellStyle name="표준 3 2 3 3 3 2 2 5" xfId="13881"/>
    <cellStyle name="표준 3 2 3 3 3 2 3" xfId="3804"/>
    <cellStyle name="표준 3 2 3 3 3 2 4" xfId="6682"/>
    <cellStyle name="표준 3 2 3 3 3 2 5" xfId="9563"/>
    <cellStyle name="표준 3 2 3 3 3 2 6" xfId="12441"/>
    <cellStyle name="표준 3 2 3 3 3 3" xfId="1641"/>
    <cellStyle name="표준 3 2 3 3 3 3 2" xfId="4524"/>
    <cellStyle name="표준 3 2 3 3 3 3 3" xfId="7402"/>
    <cellStyle name="표준 3 2 3 3 3 3 4" xfId="10283"/>
    <cellStyle name="표준 3 2 3 3 3 3 5" xfId="13161"/>
    <cellStyle name="표준 3 2 3 3 3 4" xfId="3084"/>
    <cellStyle name="표준 3 2 3 3 3 5" xfId="5962"/>
    <cellStyle name="표준 3 2 3 3 3 6" xfId="8843"/>
    <cellStyle name="표준 3 2 3 3 3 7" xfId="11721"/>
    <cellStyle name="표준 3 2 3 3 4" xfId="349"/>
    <cellStyle name="표준 3 2 3 3 4 2" xfId="1069"/>
    <cellStyle name="표준 3 2 3 3 4 2 2" xfId="2509"/>
    <cellStyle name="표준 3 2 3 3 4 2 2 2" xfId="5392"/>
    <cellStyle name="표준 3 2 3 3 4 2 2 3" xfId="8270"/>
    <cellStyle name="표준 3 2 3 3 4 2 2 4" xfId="11151"/>
    <cellStyle name="표준 3 2 3 3 4 2 2 5" xfId="14029"/>
    <cellStyle name="표준 3 2 3 3 4 2 3" xfId="3952"/>
    <cellStyle name="표준 3 2 3 3 4 2 4" xfId="6830"/>
    <cellStyle name="표준 3 2 3 3 4 2 5" xfId="9711"/>
    <cellStyle name="표준 3 2 3 3 4 2 6" xfId="12589"/>
    <cellStyle name="표준 3 2 3 3 4 3" xfId="1789"/>
    <cellStyle name="표준 3 2 3 3 4 3 2" xfId="4672"/>
    <cellStyle name="표준 3 2 3 3 4 3 3" xfId="7550"/>
    <cellStyle name="표준 3 2 3 3 4 3 4" xfId="10431"/>
    <cellStyle name="표준 3 2 3 3 4 3 5" xfId="13309"/>
    <cellStyle name="표준 3 2 3 3 4 4" xfId="3232"/>
    <cellStyle name="표준 3 2 3 3 4 5" xfId="6110"/>
    <cellStyle name="표준 3 2 3 3 4 6" xfId="8991"/>
    <cellStyle name="표준 3 2 3 3 4 7" xfId="11869"/>
    <cellStyle name="표준 3 2 3 3 5" xfId="491"/>
    <cellStyle name="표준 3 2 3 3 5 2" xfId="1211"/>
    <cellStyle name="표준 3 2 3 3 5 2 2" xfId="2651"/>
    <cellStyle name="표준 3 2 3 3 5 2 2 2" xfId="5534"/>
    <cellStyle name="표준 3 2 3 3 5 2 2 3" xfId="8412"/>
    <cellStyle name="표준 3 2 3 3 5 2 2 4" xfId="11293"/>
    <cellStyle name="표준 3 2 3 3 5 2 2 5" xfId="14171"/>
    <cellStyle name="표준 3 2 3 3 5 2 3" xfId="4094"/>
    <cellStyle name="표준 3 2 3 3 5 2 4" xfId="6972"/>
    <cellStyle name="표준 3 2 3 3 5 2 5" xfId="9853"/>
    <cellStyle name="표준 3 2 3 3 5 2 6" xfId="12731"/>
    <cellStyle name="표준 3 2 3 3 5 3" xfId="1931"/>
    <cellStyle name="표준 3 2 3 3 5 3 2" xfId="4814"/>
    <cellStyle name="표준 3 2 3 3 5 3 3" xfId="7692"/>
    <cellStyle name="표준 3 2 3 3 5 3 4" xfId="10573"/>
    <cellStyle name="표준 3 2 3 3 5 3 5" xfId="13451"/>
    <cellStyle name="표준 3 2 3 3 5 4" xfId="3374"/>
    <cellStyle name="표준 3 2 3 3 5 5" xfId="6252"/>
    <cellStyle name="표준 3 2 3 3 5 6" xfId="9133"/>
    <cellStyle name="표준 3 2 3 3 5 7" xfId="12011"/>
    <cellStyle name="표준 3 2 3 3 6" xfId="633"/>
    <cellStyle name="표준 3 2 3 3 6 2" xfId="1353"/>
    <cellStyle name="표준 3 2 3 3 6 2 2" xfId="2793"/>
    <cellStyle name="표준 3 2 3 3 6 2 2 2" xfId="5676"/>
    <cellStyle name="표준 3 2 3 3 6 2 2 3" xfId="8554"/>
    <cellStyle name="표준 3 2 3 3 6 2 2 4" xfId="11435"/>
    <cellStyle name="표준 3 2 3 3 6 2 2 5" xfId="14313"/>
    <cellStyle name="표준 3 2 3 3 6 2 3" xfId="4236"/>
    <cellStyle name="표준 3 2 3 3 6 2 4" xfId="7114"/>
    <cellStyle name="표준 3 2 3 3 6 2 5" xfId="9995"/>
    <cellStyle name="표준 3 2 3 3 6 2 6" xfId="12873"/>
    <cellStyle name="표준 3 2 3 3 6 3" xfId="2073"/>
    <cellStyle name="표준 3 2 3 3 6 3 2" xfId="4956"/>
    <cellStyle name="표준 3 2 3 3 6 3 3" xfId="7834"/>
    <cellStyle name="표준 3 2 3 3 6 3 4" xfId="10715"/>
    <cellStyle name="표준 3 2 3 3 6 3 5" xfId="13593"/>
    <cellStyle name="표준 3 2 3 3 6 4" xfId="3516"/>
    <cellStyle name="표준 3 2 3 3 6 5" xfId="6394"/>
    <cellStyle name="표준 3 2 3 3 6 6" xfId="9275"/>
    <cellStyle name="표준 3 2 3 3 6 7" xfId="12153"/>
    <cellStyle name="표준 3 2 3 3 7" xfId="777"/>
    <cellStyle name="표준 3 2 3 3 7 2" xfId="2217"/>
    <cellStyle name="표준 3 2 3 3 7 2 2" xfId="5100"/>
    <cellStyle name="표준 3 2 3 3 7 2 3" xfId="7978"/>
    <cellStyle name="표준 3 2 3 3 7 2 4" xfId="10859"/>
    <cellStyle name="표준 3 2 3 3 7 2 5" xfId="13737"/>
    <cellStyle name="표준 3 2 3 3 7 3" xfId="3660"/>
    <cellStyle name="표준 3 2 3 3 7 4" xfId="6538"/>
    <cellStyle name="표준 3 2 3 3 7 5" xfId="9419"/>
    <cellStyle name="표준 3 2 3 3 7 6" xfId="12297"/>
    <cellStyle name="표준 3 2 3 3 8" xfId="1497"/>
    <cellStyle name="표준 3 2 3 3 8 2" xfId="4380"/>
    <cellStyle name="표준 3 2 3 3 8 3" xfId="7258"/>
    <cellStyle name="표준 3 2 3 3 8 4" xfId="10139"/>
    <cellStyle name="표준 3 2 3 3 8 5" xfId="13017"/>
    <cellStyle name="표준 3 2 3 3 9" xfId="2940"/>
    <cellStyle name="표준 3 2 3 4" xfId="93"/>
    <cellStyle name="표준 3 2 3 4 10" xfId="8735"/>
    <cellStyle name="표준 3 2 3 4 11" xfId="11613"/>
    <cellStyle name="표준 3 2 3 4 2" xfId="237"/>
    <cellStyle name="표준 3 2 3 4 2 2" xfId="957"/>
    <cellStyle name="표준 3 2 3 4 2 2 2" xfId="2397"/>
    <cellStyle name="표준 3 2 3 4 2 2 2 2" xfId="5280"/>
    <cellStyle name="표준 3 2 3 4 2 2 2 3" xfId="8158"/>
    <cellStyle name="표준 3 2 3 4 2 2 2 4" xfId="11039"/>
    <cellStyle name="표준 3 2 3 4 2 2 2 5" xfId="13917"/>
    <cellStyle name="표준 3 2 3 4 2 2 3" xfId="3840"/>
    <cellStyle name="표준 3 2 3 4 2 2 4" xfId="6718"/>
    <cellStyle name="표준 3 2 3 4 2 2 5" xfId="9599"/>
    <cellStyle name="표준 3 2 3 4 2 2 6" xfId="12477"/>
    <cellStyle name="표준 3 2 3 4 2 3" xfId="1677"/>
    <cellStyle name="표준 3 2 3 4 2 3 2" xfId="4560"/>
    <cellStyle name="표준 3 2 3 4 2 3 3" xfId="7438"/>
    <cellStyle name="표준 3 2 3 4 2 3 4" xfId="10319"/>
    <cellStyle name="표준 3 2 3 4 2 3 5" xfId="13197"/>
    <cellStyle name="표준 3 2 3 4 2 4" xfId="3120"/>
    <cellStyle name="표준 3 2 3 4 2 5" xfId="5998"/>
    <cellStyle name="표준 3 2 3 4 2 6" xfId="8879"/>
    <cellStyle name="표준 3 2 3 4 2 7" xfId="11757"/>
    <cellStyle name="표준 3 2 3 4 3" xfId="385"/>
    <cellStyle name="표준 3 2 3 4 3 2" xfId="1105"/>
    <cellStyle name="표준 3 2 3 4 3 2 2" xfId="2545"/>
    <cellStyle name="표준 3 2 3 4 3 2 2 2" xfId="5428"/>
    <cellStyle name="표준 3 2 3 4 3 2 2 3" xfId="8306"/>
    <cellStyle name="표준 3 2 3 4 3 2 2 4" xfId="11187"/>
    <cellStyle name="표준 3 2 3 4 3 2 2 5" xfId="14065"/>
    <cellStyle name="표준 3 2 3 4 3 2 3" xfId="3988"/>
    <cellStyle name="표준 3 2 3 4 3 2 4" xfId="6866"/>
    <cellStyle name="표준 3 2 3 4 3 2 5" xfId="9747"/>
    <cellStyle name="표준 3 2 3 4 3 2 6" xfId="12625"/>
    <cellStyle name="표준 3 2 3 4 3 3" xfId="1825"/>
    <cellStyle name="표준 3 2 3 4 3 3 2" xfId="4708"/>
    <cellStyle name="표준 3 2 3 4 3 3 3" xfId="7586"/>
    <cellStyle name="표준 3 2 3 4 3 3 4" xfId="10467"/>
    <cellStyle name="표준 3 2 3 4 3 3 5" xfId="13345"/>
    <cellStyle name="표준 3 2 3 4 3 4" xfId="3268"/>
    <cellStyle name="표준 3 2 3 4 3 5" xfId="6146"/>
    <cellStyle name="표준 3 2 3 4 3 6" xfId="9027"/>
    <cellStyle name="표준 3 2 3 4 3 7" xfId="11905"/>
    <cellStyle name="표준 3 2 3 4 4" xfId="527"/>
    <cellStyle name="표준 3 2 3 4 4 2" xfId="1247"/>
    <cellStyle name="표준 3 2 3 4 4 2 2" xfId="2687"/>
    <cellStyle name="표준 3 2 3 4 4 2 2 2" xfId="5570"/>
    <cellStyle name="표준 3 2 3 4 4 2 2 3" xfId="8448"/>
    <cellStyle name="표준 3 2 3 4 4 2 2 4" xfId="11329"/>
    <cellStyle name="표준 3 2 3 4 4 2 2 5" xfId="14207"/>
    <cellStyle name="표준 3 2 3 4 4 2 3" xfId="4130"/>
    <cellStyle name="표준 3 2 3 4 4 2 4" xfId="7008"/>
    <cellStyle name="표준 3 2 3 4 4 2 5" xfId="9889"/>
    <cellStyle name="표준 3 2 3 4 4 2 6" xfId="12767"/>
    <cellStyle name="표준 3 2 3 4 4 3" xfId="1967"/>
    <cellStyle name="표준 3 2 3 4 4 3 2" xfId="4850"/>
    <cellStyle name="표준 3 2 3 4 4 3 3" xfId="7728"/>
    <cellStyle name="표준 3 2 3 4 4 3 4" xfId="10609"/>
    <cellStyle name="표준 3 2 3 4 4 3 5" xfId="13487"/>
    <cellStyle name="표준 3 2 3 4 4 4" xfId="3410"/>
    <cellStyle name="표준 3 2 3 4 4 5" xfId="6288"/>
    <cellStyle name="표준 3 2 3 4 4 6" xfId="9169"/>
    <cellStyle name="표준 3 2 3 4 4 7" xfId="12047"/>
    <cellStyle name="표준 3 2 3 4 5" xfId="669"/>
    <cellStyle name="표준 3 2 3 4 5 2" xfId="1389"/>
    <cellStyle name="표준 3 2 3 4 5 2 2" xfId="2829"/>
    <cellStyle name="표준 3 2 3 4 5 2 2 2" xfId="5712"/>
    <cellStyle name="표준 3 2 3 4 5 2 2 3" xfId="8590"/>
    <cellStyle name="표준 3 2 3 4 5 2 2 4" xfId="11471"/>
    <cellStyle name="표준 3 2 3 4 5 2 2 5" xfId="14349"/>
    <cellStyle name="표준 3 2 3 4 5 2 3" xfId="4272"/>
    <cellStyle name="표준 3 2 3 4 5 2 4" xfId="7150"/>
    <cellStyle name="표준 3 2 3 4 5 2 5" xfId="10031"/>
    <cellStyle name="표준 3 2 3 4 5 2 6" xfId="12909"/>
    <cellStyle name="표준 3 2 3 4 5 3" xfId="2109"/>
    <cellStyle name="표준 3 2 3 4 5 3 2" xfId="4992"/>
    <cellStyle name="표준 3 2 3 4 5 3 3" xfId="7870"/>
    <cellStyle name="표준 3 2 3 4 5 3 4" xfId="10751"/>
    <cellStyle name="표준 3 2 3 4 5 3 5" xfId="13629"/>
    <cellStyle name="표준 3 2 3 4 5 4" xfId="3552"/>
    <cellStyle name="표준 3 2 3 4 5 5" xfId="6430"/>
    <cellStyle name="표준 3 2 3 4 5 6" xfId="9311"/>
    <cellStyle name="표준 3 2 3 4 5 7" xfId="12189"/>
    <cellStyle name="표준 3 2 3 4 6" xfId="813"/>
    <cellStyle name="표준 3 2 3 4 6 2" xfId="2253"/>
    <cellStyle name="표준 3 2 3 4 6 2 2" xfId="5136"/>
    <cellStyle name="표준 3 2 3 4 6 2 3" xfId="8014"/>
    <cellStyle name="표준 3 2 3 4 6 2 4" xfId="10895"/>
    <cellStyle name="표준 3 2 3 4 6 2 5" xfId="13773"/>
    <cellStyle name="표준 3 2 3 4 6 3" xfId="3696"/>
    <cellStyle name="표준 3 2 3 4 6 4" xfId="6574"/>
    <cellStyle name="표준 3 2 3 4 6 5" xfId="9455"/>
    <cellStyle name="표준 3 2 3 4 6 6" xfId="12333"/>
    <cellStyle name="표준 3 2 3 4 7" xfId="1533"/>
    <cellStyle name="표준 3 2 3 4 7 2" xfId="4416"/>
    <cellStyle name="표준 3 2 3 4 7 3" xfId="7294"/>
    <cellStyle name="표준 3 2 3 4 7 4" xfId="10175"/>
    <cellStyle name="표준 3 2 3 4 7 5" xfId="13053"/>
    <cellStyle name="표준 3 2 3 4 8" xfId="2976"/>
    <cellStyle name="표준 3 2 3 4 9" xfId="5854"/>
    <cellStyle name="표준 3 2 3 5" xfId="165"/>
    <cellStyle name="표준 3 2 3 5 2" xfId="885"/>
    <cellStyle name="표준 3 2 3 5 2 2" xfId="2325"/>
    <cellStyle name="표준 3 2 3 5 2 2 2" xfId="5208"/>
    <cellStyle name="표준 3 2 3 5 2 2 3" xfId="8086"/>
    <cellStyle name="표준 3 2 3 5 2 2 4" xfId="10967"/>
    <cellStyle name="표준 3 2 3 5 2 2 5" xfId="13845"/>
    <cellStyle name="표준 3 2 3 5 2 3" xfId="3768"/>
    <cellStyle name="표준 3 2 3 5 2 4" xfId="6646"/>
    <cellStyle name="표준 3 2 3 5 2 5" xfId="9527"/>
    <cellStyle name="표준 3 2 3 5 2 6" xfId="12405"/>
    <cellStyle name="표준 3 2 3 5 3" xfId="1605"/>
    <cellStyle name="표준 3 2 3 5 3 2" xfId="4488"/>
    <cellStyle name="표준 3 2 3 5 3 3" xfId="7366"/>
    <cellStyle name="표준 3 2 3 5 3 4" xfId="10247"/>
    <cellStyle name="표준 3 2 3 5 3 5" xfId="13125"/>
    <cellStyle name="표준 3 2 3 5 4" xfId="3048"/>
    <cellStyle name="표준 3 2 3 5 5" xfId="5926"/>
    <cellStyle name="표준 3 2 3 5 6" xfId="8807"/>
    <cellStyle name="표준 3 2 3 5 7" xfId="11685"/>
    <cellStyle name="표준 3 2 3 6" xfId="313"/>
    <cellStyle name="표준 3 2 3 6 2" xfId="1033"/>
    <cellStyle name="표준 3 2 3 6 2 2" xfId="2473"/>
    <cellStyle name="표준 3 2 3 6 2 2 2" xfId="5356"/>
    <cellStyle name="표준 3 2 3 6 2 2 3" xfId="8234"/>
    <cellStyle name="표준 3 2 3 6 2 2 4" xfId="11115"/>
    <cellStyle name="표준 3 2 3 6 2 2 5" xfId="13993"/>
    <cellStyle name="표준 3 2 3 6 2 3" xfId="3916"/>
    <cellStyle name="표준 3 2 3 6 2 4" xfId="6794"/>
    <cellStyle name="표준 3 2 3 6 2 5" xfId="9675"/>
    <cellStyle name="표준 3 2 3 6 2 6" xfId="12553"/>
    <cellStyle name="표준 3 2 3 6 3" xfId="1753"/>
    <cellStyle name="표준 3 2 3 6 3 2" xfId="4636"/>
    <cellStyle name="표준 3 2 3 6 3 3" xfId="7514"/>
    <cellStyle name="표준 3 2 3 6 3 4" xfId="10395"/>
    <cellStyle name="표준 3 2 3 6 3 5" xfId="13273"/>
    <cellStyle name="표준 3 2 3 6 4" xfId="3196"/>
    <cellStyle name="표준 3 2 3 6 5" xfId="6074"/>
    <cellStyle name="표준 3 2 3 6 6" xfId="8955"/>
    <cellStyle name="표준 3 2 3 6 7" xfId="11833"/>
    <cellStyle name="표준 3 2 3 7" xfId="455"/>
    <cellStyle name="표준 3 2 3 7 2" xfId="1175"/>
    <cellStyle name="표준 3 2 3 7 2 2" xfId="2615"/>
    <cellStyle name="표준 3 2 3 7 2 2 2" xfId="5498"/>
    <cellStyle name="표준 3 2 3 7 2 2 3" xfId="8376"/>
    <cellStyle name="표준 3 2 3 7 2 2 4" xfId="11257"/>
    <cellStyle name="표준 3 2 3 7 2 2 5" xfId="14135"/>
    <cellStyle name="표준 3 2 3 7 2 3" xfId="4058"/>
    <cellStyle name="표준 3 2 3 7 2 4" xfId="6936"/>
    <cellStyle name="표준 3 2 3 7 2 5" xfId="9817"/>
    <cellStyle name="표준 3 2 3 7 2 6" xfId="12695"/>
    <cellStyle name="표준 3 2 3 7 3" xfId="1895"/>
    <cellStyle name="표준 3 2 3 7 3 2" xfId="4778"/>
    <cellStyle name="표준 3 2 3 7 3 3" xfId="7656"/>
    <cellStyle name="표준 3 2 3 7 3 4" xfId="10537"/>
    <cellStyle name="표준 3 2 3 7 3 5" xfId="13415"/>
    <cellStyle name="표준 3 2 3 7 4" xfId="3338"/>
    <cellStyle name="표준 3 2 3 7 5" xfId="6216"/>
    <cellStyle name="표준 3 2 3 7 6" xfId="9097"/>
    <cellStyle name="표준 3 2 3 7 7" xfId="11975"/>
    <cellStyle name="표준 3 2 3 8" xfId="597"/>
    <cellStyle name="표준 3 2 3 8 2" xfId="1317"/>
    <cellStyle name="표준 3 2 3 8 2 2" xfId="2757"/>
    <cellStyle name="표준 3 2 3 8 2 2 2" xfId="5640"/>
    <cellStyle name="표준 3 2 3 8 2 2 3" xfId="8518"/>
    <cellStyle name="표준 3 2 3 8 2 2 4" xfId="11399"/>
    <cellStyle name="표준 3 2 3 8 2 2 5" xfId="14277"/>
    <cellStyle name="표준 3 2 3 8 2 3" xfId="4200"/>
    <cellStyle name="표준 3 2 3 8 2 4" xfId="7078"/>
    <cellStyle name="표준 3 2 3 8 2 5" xfId="9959"/>
    <cellStyle name="표준 3 2 3 8 2 6" xfId="12837"/>
    <cellStyle name="표준 3 2 3 8 3" xfId="2037"/>
    <cellStyle name="표준 3 2 3 8 3 2" xfId="4920"/>
    <cellStyle name="표준 3 2 3 8 3 3" xfId="7798"/>
    <cellStyle name="표준 3 2 3 8 3 4" xfId="10679"/>
    <cellStyle name="표준 3 2 3 8 3 5" xfId="13557"/>
    <cellStyle name="표준 3 2 3 8 4" xfId="3480"/>
    <cellStyle name="표준 3 2 3 8 5" xfId="6358"/>
    <cellStyle name="표준 3 2 3 8 6" xfId="9239"/>
    <cellStyle name="표준 3 2 3 8 7" xfId="12117"/>
    <cellStyle name="표준 3 2 3 9" xfId="741"/>
    <cellStyle name="표준 3 2 3 9 2" xfId="2181"/>
    <cellStyle name="표준 3 2 3 9 2 2" xfId="5064"/>
    <cellStyle name="표준 3 2 3 9 2 3" xfId="7942"/>
    <cellStyle name="표준 3 2 3 9 2 4" xfId="10823"/>
    <cellStyle name="표준 3 2 3 9 2 5" xfId="13701"/>
    <cellStyle name="표준 3 2 3 9 3" xfId="3624"/>
    <cellStyle name="표준 3 2 3 9 4" xfId="6502"/>
    <cellStyle name="표준 3 2 3 9 5" xfId="9383"/>
    <cellStyle name="표준 3 2 3 9 6" xfId="12261"/>
    <cellStyle name="표준 3 2 4" xfId="23"/>
    <cellStyle name="표준 3 2 4 10" xfId="2906"/>
    <cellStyle name="표준 3 2 4 11" xfId="5784"/>
    <cellStyle name="표준 3 2 4 12" xfId="8665"/>
    <cellStyle name="표준 3 2 4 13" xfId="11543"/>
    <cellStyle name="표준 3 2 4 2" xfId="59"/>
    <cellStyle name="표준 3 2 4 2 10" xfId="5820"/>
    <cellStyle name="표준 3 2 4 2 11" xfId="8701"/>
    <cellStyle name="표준 3 2 4 2 12" xfId="11579"/>
    <cellStyle name="표준 3 2 4 2 2" xfId="131"/>
    <cellStyle name="표준 3 2 4 2 2 10" xfId="8773"/>
    <cellStyle name="표준 3 2 4 2 2 11" xfId="11651"/>
    <cellStyle name="표준 3 2 4 2 2 2" xfId="275"/>
    <cellStyle name="표준 3 2 4 2 2 2 2" xfId="995"/>
    <cellStyle name="표준 3 2 4 2 2 2 2 2" xfId="2435"/>
    <cellStyle name="표준 3 2 4 2 2 2 2 2 2" xfId="5318"/>
    <cellStyle name="표준 3 2 4 2 2 2 2 2 3" xfId="8196"/>
    <cellStyle name="표준 3 2 4 2 2 2 2 2 4" xfId="11077"/>
    <cellStyle name="표준 3 2 4 2 2 2 2 2 5" xfId="13955"/>
    <cellStyle name="표준 3 2 4 2 2 2 2 3" xfId="3878"/>
    <cellStyle name="표준 3 2 4 2 2 2 2 4" xfId="6756"/>
    <cellStyle name="표준 3 2 4 2 2 2 2 5" xfId="9637"/>
    <cellStyle name="표준 3 2 4 2 2 2 2 6" xfId="12515"/>
    <cellStyle name="표준 3 2 4 2 2 2 3" xfId="1715"/>
    <cellStyle name="표준 3 2 4 2 2 2 3 2" xfId="4598"/>
    <cellStyle name="표준 3 2 4 2 2 2 3 3" xfId="7476"/>
    <cellStyle name="표준 3 2 4 2 2 2 3 4" xfId="10357"/>
    <cellStyle name="표준 3 2 4 2 2 2 3 5" xfId="13235"/>
    <cellStyle name="표준 3 2 4 2 2 2 4" xfId="3158"/>
    <cellStyle name="표준 3 2 4 2 2 2 5" xfId="6036"/>
    <cellStyle name="표준 3 2 4 2 2 2 6" xfId="8917"/>
    <cellStyle name="표준 3 2 4 2 2 2 7" xfId="11795"/>
    <cellStyle name="표준 3 2 4 2 2 3" xfId="423"/>
    <cellStyle name="표준 3 2 4 2 2 3 2" xfId="1143"/>
    <cellStyle name="표준 3 2 4 2 2 3 2 2" xfId="2583"/>
    <cellStyle name="표준 3 2 4 2 2 3 2 2 2" xfId="5466"/>
    <cellStyle name="표준 3 2 4 2 2 3 2 2 3" xfId="8344"/>
    <cellStyle name="표준 3 2 4 2 2 3 2 2 4" xfId="11225"/>
    <cellStyle name="표준 3 2 4 2 2 3 2 2 5" xfId="14103"/>
    <cellStyle name="표준 3 2 4 2 2 3 2 3" xfId="4026"/>
    <cellStyle name="표준 3 2 4 2 2 3 2 4" xfId="6904"/>
    <cellStyle name="표준 3 2 4 2 2 3 2 5" xfId="9785"/>
    <cellStyle name="표준 3 2 4 2 2 3 2 6" xfId="12663"/>
    <cellStyle name="표준 3 2 4 2 2 3 3" xfId="1863"/>
    <cellStyle name="표준 3 2 4 2 2 3 3 2" xfId="4746"/>
    <cellStyle name="표준 3 2 4 2 2 3 3 3" xfId="7624"/>
    <cellStyle name="표준 3 2 4 2 2 3 3 4" xfId="10505"/>
    <cellStyle name="표준 3 2 4 2 2 3 3 5" xfId="13383"/>
    <cellStyle name="표준 3 2 4 2 2 3 4" xfId="3306"/>
    <cellStyle name="표준 3 2 4 2 2 3 5" xfId="6184"/>
    <cellStyle name="표준 3 2 4 2 2 3 6" xfId="9065"/>
    <cellStyle name="표준 3 2 4 2 2 3 7" xfId="11943"/>
    <cellStyle name="표준 3 2 4 2 2 4" xfId="565"/>
    <cellStyle name="표준 3 2 4 2 2 4 2" xfId="1285"/>
    <cellStyle name="표준 3 2 4 2 2 4 2 2" xfId="2725"/>
    <cellStyle name="표준 3 2 4 2 2 4 2 2 2" xfId="5608"/>
    <cellStyle name="표준 3 2 4 2 2 4 2 2 3" xfId="8486"/>
    <cellStyle name="표준 3 2 4 2 2 4 2 2 4" xfId="11367"/>
    <cellStyle name="표준 3 2 4 2 2 4 2 2 5" xfId="14245"/>
    <cellStyle name="표준 3 2 4 2 2 4 2 3" xfId="4168"/>
    <cellStyle name="표준 3 2 4 2 2 4 2 4" xfId="7046"/>
    <cellStyle name="표준 3 2 4 2 2 4 2 5" xfId="9927"/>
    <cellStyle name="표준 3 2 4 2 2 4 2 6" xfId="12805"/>
    <cellStyle name="표준 3 2 4 2 2 4 3" xfId="2005"/>
    <cellStyle name="표준 3 2 4 2 2 4 3 2" xfId="4888"/>
    <cellStyle name="표준 3 2 4 2 2 4 3 3" xfId="7766"/>
    <cellStyle name="표준 3 2 4 2 2 4 3 4" xfId="10647"/>
    <cellStyle name="표준 3 2 4 2 2 4 3 5" xfId="13525"/>
    <cellStyle name="표준 3 2 4 2 2 4 4" xfId="3448"/>
    <cellStyle name="표준 3 2 4 2 2 4 5" xfId="6326"/>
    <cellStyle name="표준 3 2 4 2 2 4 6" xfId="9207"/>
    <cellStyle name="표준 3 2 4 2 2 4 7" xfId="12085"/>
    <cellStyle name="표준 3 2 4 2 2 5" xfId="707"/>
    <cellStyle name="표준 3 2 4 2 2 5 2" xfId="1427"/>
    <cellStyle name="표준 3 2 4 2 2 5 2 2" xfId="2867"/>
    <cellStyle name="표준 3 2 4 2 2 5 2 2 2" xfId="5750"/>
    <cellStyle name="표준 3 2 4 2 2 5 2 2 3" xfId="8628"/>
    <cellStyle name="표준 3 2 4 2 2 5 2 2 4" xfId="11509"/>
    <cellStyle name="표준 3 2 4 2 2 5 2 2 5" xfId="14387"/>
    <cellStyle name="표준 3 2 4 2 2 5 2 3" xfId="4310"/>
    <cellStyle name="표준 3 2 4 2 2 5 2 4" xfId="7188"/>
    <cellStyle name="표준 3 2 4 2 2 5 2 5" xfId="10069"/>
    <cellStyle name="표준 3 2 4 2 2 5 2 6" xfId="12947"/>
    <cellStyle name="표준 3 2 4 2 2 5 3" xfId="2147"/>
    <cellStyle name="표준 3 2 4 2 2 5 3 2" xfId="5030"/>
    <cellStyle name="표준 3 2 4 2 2 5 3 3" xfId="7908"/>
    <cellStyle name="표준 3 2 4 2 2 5 3 4" xfId="10789"/>
    <cellStyle name="표준 3 2 4 2 2 5 3 5" xfId="13667"/>
    <cellStyle name="표준 3 2 4 2 2 5 4" xfId="3590"/>
    <cellStyle name="표준 3 2 4 2 2 5 5" xfId="6468"/>
    <cellStyle name="표준 3 2 4 2 2 5 6" xfId="9349"/>
    <cellStyle name="표준 3 2 4 2 2 5 7" xfId="12227"/>
    <cellStyle name="표준 3 2 4 2 2 6" xfId="851"/>
    <cellStyle name="표준 3 2 4 2 2 6 2" xfId="2291"/>
    <cellStyle name="표준 3 2 4 2 2 6 2 2" xfId="5174"/>
    <cellStyle name="표준 3 2 4 2 2 6 2 3" xfId="8052"/>
    <cellStyle name="표준 3 2 4 2 2 6 2 4" xfId="10933"/>
    <cellStyle name="표준 3 2 4 2 2 6 2 5" xfId="13811"/>
    <cellStyle name="표준 3 2 4 2 2 6 3" xfId="3734"/>
    <cellStyle name="표준 3 2 4 2 2 6 4" xfId="6612"/>
    <cellStyle name="표준 3 2 4 2 2 6 5" xfId="9493"/>
    <cellStyle name="표준 3 2 4 2 2 6 6" xfId="12371"/>
    <cellStyle name="표준 3 2 4 2 2 7" xfId="1571"/>
    <cellStyle name="표준 3 2 4 2 2 7 2" xfId="4454"/>
    <cellStyle name="표준 3 2 4 2 2 7 3" xfId="7332"/>
    <cellStyle name="표준 3 2 4 2 2 7 4" xfId="10213"/>
    <cellStyle name="표준 3 2 4 2 2 7 5" xfId="13091"/>
    <cellStyle name="표준 3 2 4 2 2 8" xfId="3014"/>
    <cellStyle name="표준 3 2 4 2 2 9" xfId="5892"/>
    <cellStyle name="표준 3 2 4 2 3" xfId="203"/>
    <cellStyle name="표준 3 2 4 2 3 2" xfId="923"/>
    <cellStyle name="표준 3 2 4 2 3 2 2" xfId="2363"/>
    <cellStyle name="표준 3 2 4 2 3 2 2 2" xfId="5246"/>
    <cellStyle name="표준 3 2 4 2 3 2 2 3" xfId="8124"/>
    <cellStyle name="표준 3 2 4 2 3 2 2 4" xfId="11005"/>
    <cellStyle name="표준 3 2 4 2 3 2 2 5" xfId="13883"/>
    <cellStyle name="표준 3 2 4 2 3 2 3" xfId="3806"/>
    <cellStyle name="표준 3 2 4 2 3 2 4" xfId="6684"/>
    <cellStyle name="표준 3 2 4 2 3 2 5" xfId="9565"/>
    <cellStyle name="표준 3 2 4 2 3 2 6" xfId="12443"/>
    <cellStyle name="표준 3 2 4 2 3 3" xfId="1643"/>
    <cellStyle name="표준 3 2 4 2 3 3 2" xfId="4526"/>
    <cellStyle name="표준 3 2 4 2 3 3 3" xfId="7404"/>
    <cellStyle name="표준 3 2 4 2 3 3 4" xfId="10285"/>
    <cellStyle name="표준 3 2 4 2 3 3 5" xfId="13163"/>
    <cellStyle name="표준 3 2 4 2 3 4" xfId="3086"/>
    <cellStyle name="표준 3 2 4 2 3 5" xfId="5964"/>
    <cellStyle name="표준 3 2 4 2 3 6" xfId="8845"/>
    <cellStyle name="표준 3 2 4 2 3 7" xfId="11723"/>
    <cellStyle name="표준 3 2 4 2 4" xfId="351"/>
    <cellStyle name="표준 3 2 4 2 4 2" xfId="1071"/>
    <cellStyle name="표준 3 2 4 2 4 2 2" xfId="2511"/>
    <cellStyle name="표준 3 2 4 2 4 2 2 2" xfId="5394"/>
    <cellStyle name="표준 3 2 4 2 4 2 2 3" xfId="8272"/>
    <cellStyle name="표준 3 2 4 2 4 2 2 4" xfId="11153"/>
    <cellStyle name="표준 3 2 4 2 4 2 2 5" xfId="14031"/>
    <cellStyle name="표준 3 2 4 2 4 2 3" xfId="3954"/>
    <cellStyle name="표준 3 2 4 2 4 2 4" xfId="6832"/>
    <cellStyle name="표준 3 2 4 2 4 2 5" xfId="9713"/>
    <cellStyle name="표준 3 2 4 2 4 2 6" xfId="12591"/>
    <cellStyle name="표준 3 2 4 2 4 3" xfId="1791"/>
    <cellStyle name="표준 3 2 4 2 4 3 2" xfId="4674"/>
    <cellStyle name="표준 3 2 4 2 4 3 3" xfId="7552"/>
    <cellStyle name="표준 3 2 4 2 4 3 4" xfId="10433"/>
    <cellStyle name="표준 3 2 4 2 4 3 5" xfId="13311"/>
    <cellStyle name="표준 3 2 4 2 4 4" xfId="3234"/>
    <cellStyle name="표준 3 2 4 2 4 5" xfId="6112"/>
    <cellStyle name="표준 3 2 4 2 4 6" xfId="8993"/>
    <cellStyle name="표준 3 2 4 2 4 7" xfId="11871"/>
    <cellStyle name="표준 3 2 4 2 5" xfId="493"/>
    <cellStyle name="표준 3 2 4 2 5 2" xfId="1213"/>
    <cellStyle name="표준 3 2 4 2 5 2 2" xfId="2653"/>
    <cellStyle name="표준 3 2 4 2 5 2 2 2" xfId="5536"/>
    <cellStyle name="표준 3 2 4 2 5 2 2 3" xfId="8414"/>
    <cellStyle name="표준 3 2 4 2 5 2 2 4" xfId="11295"/>
    <cellStyle name="표준 3 2 4 2 5 2 2 5" xfId="14173"/>
    <cellStyle name="표준 3 2 4 2 5 2 3" xfId="4096"/>
    <cellStyle name="표준 3 2 4 2 5 2 4" xfId="6974"/>
    <cellStyle name="표준 3 2 4 2 5 2 5" xfId="9855"/>
    <cellStyle name="표준 3 2 4 2 5 2 6" xfId="12733"/>
    <cellStyle name="표준 3 2 4 2 5 3" xfId="1933"/>
    <cellStyle name="표준 3 2 4 2 5 3 2" xfId="4816"/>
    <cellStyle name="표준 3 2 4 2 5 3 3" xfId="7694"/>
    <cellStyle name="표준 3 2 4 2 5 3 4" xfId="10575"/>
    <cellStyle name="표준 3 2 4 2 5 3 5" xfId="13453"/>
    <cellStyle name="표준 3 2 4 2 5 4" xfId="3376"/>
    <cellStyle name="표준 3 2 4 2 5 5" xfId="6254"/>
    <cellStyle name="표준 3 2 4 2 5 6" xfId="9135"/>
    <cellStyle name="표준 3 2 4 2 5 7" xfId="12013"/>
    <cellStyle name="표준 3 2 4 2 6" xfId="635"/>
    <cellStyle name="표준 3 2 4 2 6 2" xfId="1355"/>
    <cellStyle name="표준 3 2 4 2 6 2 2" xfId="2795"/>
    <cellStyle name="표준 3 2 4 2 6 2 2 2" xfId="5678"/>
    <cellStyle name="표준 3 2 4 2 6 2 2 3" xfId="8556"/>
    <cellStyle name="표준 3 2 4 2 6 2 2 4" xfId="11437"/>
    <cellStyle name="표준 3 2 4 2 6 2 2 5" xfId="14315"/>
    <cellStyle name="표준 3 2 4 2 6 2 3" xfId="4238"/>
    <cellStyle name="표준 3 2 4 2 6 2 4" xfId="7116"/>
    <cellStyle name="표준 3 2 4 2 6 2 5" xfId="9997"/>
    <cellStyle name="표준 3 2 4 2 6 2 6" xfId="12875"/>
    <cellStyle name="표준 3 2 4 2 6 3" xfId="2075"/>
    <cellStyle name="표준 3 2 4 2 6 3 2" xfId="4958"/>
    <cellStyle name="표준 3 2 4 2 6 3 3" xfId="7836"/>
    <cellStyle name="표준 3 2 4 2 6 3 4" xfId="10717"/>
    <cellStyle name="표준 3 2 4 2 6 3 5" xfId="13595"/>
    <cellStyle name="표준 3 2 4 2 6 4" xfId="3518"/>
    <cellStyle name="표준 3 2 4 2 6 5" xfId="6396"/>
    <cellStyle name="표준 3 2 4 2 6 6" xfId="9277"/>
    <cellStyle name="표준 3 2 4 2 6 7" xfId="12155"/>
    <cellStyle name="표준 3 2 4 2 7" xfId="779"/>
    <cellStyle name="표준 3 2 4 2 7 2" xfId="2219"/>
    <cellStyle name="표준 3 2 4 2 7 2 2" xfId="5102"/>
    <cellStyle name="표준 3 2 4 2 7 2 3" xfId="7980"/>
    <cellStyle name="표준 3 2 4 2 7 2 4" xfId="10861"/>
    <cellStyle name="표준 3 2 4 2 7 2 5" xfId="13739"/>
    <cellStyle name="표준 3 2 4 2 7 3" xfId="3662"/>
    <cellStyle name="표준 3 2 4 2 7 4" xfId="6540"/>
    <cellStyle name="표준 3 2 4 2 7 5" xfId="9421"/>
    <cellStyle name="표준 3 2 4 2 7 6" xfId="12299"/>
    <cellStyle name="표준 3 2 4 2 8" xfId="1499"/>
    <cellStyle name="표준 3 2 4 2 8 2" xfId="4382"/>
    <cellStyle name="표준 3 2 4 2 8 3" xfId="7260"/>
    <cellStyle name="표준 3 2 4 2 8 4" xfId="10141"/>
    <cellStyle name="표준 3 2 4 2 8 5" xfId="13019"/>
    <cellStyle name="표준 3 2 4 2 9" xfId="2942"/>
    <cellStyle name="표준 3 2 4 3" xfId="95"/>
    <cellStyle name="표준 3 2 4 3 10" xfId="8737"/>
    <cellStyle name="표준 3 2 4 3 11" xfId="11615"/>
    <cellStyle name="표준 3 2 4 3 2" xfId="239"/>
    <cellStyle name="표준 3 2 4 3 2 2" xfId="959"/>
    <cellStyle name="표준 3 2 4 3 2 2 2" xfId="2399"/>
    <cellStyle name="표준 3 2 4 3 2 2 2 2" xfId="5282"/>
    <cellStyle name="표준 3 2 4 3 2 2 2 3" xfId="8160"/>
    <cellStyle name="표준 3 2 4 3 2 2 2 4" xfId="11041"/>
    <cellStyle name="표준 3 2 4 3 2 2 2 5" xfId="13919"/>
    <cellStyle name="표준 3 2 4 3 2 2 3" xfId="3842"/>
    <cellStyle name="표준 3 2 4 3 2 2 4" xfId="6720"/>
    <cellStyle name="표준 3 2 4 3 2 2 5" xfId="9601"/>
    <cellStyle name="표준 3 2 4 3 2 2 6" xfId="12479"/>
    <cellStyle name="표준 3 2 4 3 2 3" xfId="1679"/>
    <cellStyle name="표준 3 2 4 3 2 3 2" xfId="4562"/>
    <cellStyle name="표준 3 2 4 3 2 3 3" xfId="7440"/>
    <cellStyle name="표준 3 2 4 3 2 3 4" xfId="10321"/>
    <cellStyle name="표준 3 2 4 3 2 3 5" xfId="13199"/>
    <cellStyle name="표준 3 2 4 3 2 4" xfId="3122"/>
    <cellStyle name="표준 3 2 4 3 2 5" xfId="6000"/>
    <cellStyle name="표준 3 2 4 3 2 6" xfId="8881"/>
    <cellStyle name="표준 3 2 4 3 2 7" xfId="11759"/>
    <cellStyle name="표준 3 2 4 3 3" xfId="387"/>
    <cellStyle name="표준 3 2 4 3 3 2" xfId="1107"/>
    <cellStyle name="표준 3 2 4 3 3 2 2" xfId="2547"/>
    <cellStyle name="표준 3 2 4 3 3 2 2 2" xfId="5430"/>
    <cellStyle name="표준 3 2 4 3 3 2 2 3" xfId="8308"/>
    <cellStyle name="표준 3 2 4 3 3 2 2 4" xfId="11189"/>
    <cellStyle name="표준 3 2 4 3 3 2 2 5" xfId="14067"/>
    <cellStyle name="표준 3 2 4 3 3 2 3" xfId="3990"/>
    <cellStyle name="표준 3 2 4 3 3 2 4" xfId="6868"/>
    <cellStyle name="표준 3 2 4 3 3 2 5" xfId="9749"/>
    <cellStyle name="표준 3 2 4 3 3 2 6" xfId="12627"/>
    <cellStyle name="표준 3 2 4 3 3 3" xfId="1827"/>
    <cellStyle name="표준 3 2 4 3 3 3 2" xfId="4710"/>
    <cellStyle name="표준 3 2 4 3 3 3 3" xfId="7588"/>
    <cellStyle name="표준 3 2 4 3 3 3 4" xfId="10469"/>
    <cellStyle name="표준 3 2 4 3 3 3 5" xfId="13347"/>
    <cellStyle name="표준 3 2 4 3 3 4" xfId="3270"/>
    <cellStyle name="표준 3 2 4 3 3 5" xfId="6148"/>
    <cellStyle name="표준 3 2 4 3 3 6" xfId="9029"/>
    <cellStyle name="표준 3 2 4 3 3 7" xfId="11907"/>
    <cellStyle name="표준 3 2 4 3 4" xfId="529"/>
    <cellStyle name="표준 3 2 4 3 4 2" xfId="1249"/>
    <cellStyle name="표준 3 2 4 3 4 2 2" xfId="2689"/>
    <cellStyle name="표준 3 2 4 3 4 2 2 2" xfId="5572"/>
    <cellStyle name="표준 3 2 4 3 4 2 2 3" xfId="8450"/>
    <cellStyle name="표준 3 2 4 3 4 2 2 4" xfId="11331"/>
    <cellStyle name="표준 3 2 4 3 4 2 2 5" xfId="14209"/>
    <cellStyle name="표준 3 2 4 3 4 2 3" xfId="4132"/>
    <cellStyle name="표준 3 2 4 3 4 2 4" xfId="7010"/>
    <cellStyle name="표준 3 2 4 3 4 2 5" xfId="9891"/>
    <cellStyle name="표준 3 2 4 3 4 2 6" xfId="12769"/>
    <cellStyle name="표준 3 2 4 3 4 3" xfId="1969"/>
    <cellStyle name="표준 3 2 4 3 4 3 2" xfId="4852"/>
    <cellStyle name="표준 3 2 4 3 4 3 3" xfId="7730"/>
    <cellStyle name="표준 3 2 4 3 4 3 4" xfId="10611"/>
    <cellStyle name="표준 3 2 4 3 4 3 5" xfId="13489"/>
    <cellStyle name="표준 3 2 4 3 4 4" xfId="3412"/>
    <cellStyle name="표준 3 2 4 3 4 5" xfId="6290"/>
    <cellStyle name="표준 3 2 4 3 4 6" xfId="9171"/>
    <cellStyle name="표준 3 2 4 3 4 7" xfId="12049"/>
    <cellStyle name="표준 3 2 4 3 5" xfId="671"/>
    <cellStyle name="표준 3 2 4 3 5 2" xfId="1391"/>
    <cellStyle name="표준 3 2 4 3 5 2 2" xfId="2831"/>
    <cellStyle name="표준 3 2 4 3 5 2 2 2" xfId="5714"/>
    <cellStyle name="표준 3 2 4 3 5 2 2 3" xfId="8592"/>
    <cellStyle name="표준 3 2 4 3 5 2 2 4" xfId="11473"/>
    <cellStyle name="표준 3 2 4 3 5 2 2 5" xfId="14351"/>
    <cellStyle name="표준 3 2 4 3 5 2 3" xfId="4274"/>
    <cellStyle name="표준 3 2 4 3 5 2 4" xfId="7152"/>
    <cellStyle name="표준 3 2 4 3 5 2 5" xfId="10033"/>
    <cellStyle name="표준 3 2 4 3 5 2 6" xfId="12911"/>
    <cellStyle name="표준 3 2 4 3 5 3" xfId="2111"/>
    <cellStyle name="표준 3 2 4 3 5 3 2" xfId="4994"/>
    <cellStyle name="표준 3 2 4 3 5 3 3" xfId="7872"/>
    <cellStyle name="표준 3 2 4 3 5 3 4" xfId="10753"/>
    <cellStyle name="표준 3 2 4 3 5 3 5" xfId="13631"/>
    <cellStyle name="표준 3 2 4 3 5 4" xfId="3554"/>
    <cellStyle name="표준 3 2 4 3 5 5" xfId="6432"/>
    <cellStyle name="표준 3 2 4 3 5 6" xfId="9313"/>
    <cellStyle name="표준 3 2 4 3 5 7" xfId="12191"/>
    <cellStyle name="표준 3 2 4 3 6" xfId="815"/>
    <cellStyle name="표준 3 2 4 3 6 2" xfId="2255"/>
    <cellStyle name="표준 3 2 4 3 6 2 2" xfId="5138"/>
    <cellStyle name="표준 3 2 4 3 6 2 3" xfId="8016"/>
    <cellStyle name="표준 3 2 4 3 6 2 4" xfId="10897"/>
    <cellStyle name="표준 3 2 4 3 6 2 5" xfId="13775"/>
    <cellStyle name="표준 3 2 4 3 6 3" xfId="3698"/>
    <cellStyle name="표준 3 2 4 3 6 4" xfId="6576"/>
    <cellStyle name="표준 3 2 4 3 6 5" xfId="9457"/>
    <cellStyle name="표준 3 2 4 3 6 6" xfId="12335"/>
    <cellStyle name="표준 3 2 4 3 7" xfId="1535"/>
    <cellStyle name="표준 3 2 4 3 7 2" xfId="4418"/>
    <cellStyle name="표준 3 2 4 3 7 3" xfId="7296"/>
    <cellStyle name="표준 3 2 4 3 7 4" xfId="10177"/>
    <cellStyle name="표준 3 2 4 3 7 5" xfId="13055"/>
    <cellStyle name="표준 3 2 4 3 8" xfId="2978"/>
    <cellStyle name="표준 3 2 4 3 9" xfId="5856"/>
    <cellStyle name="표준 3 2 4 4" xfId="167"/>
    <cellStyle name="표준 3 2 4 4 2" xfId="887"/>
    <cellStyle name="표준 3 2 4 4 2 2" xfId="2327"/>
    <cellStyle name="표준 3 2 4 4 2 2 2" xfId="5210"/>
    <cellStyle name="표준 3 2 4 4 2 2 3" xfId="8088"/>
    <cellStyle name="표준 3 2 4 4 2 2 4" xfId="10969"/>
    <cellStyle name="표준 3 2 4 4 2 2 5" xfId="13847"/>
    <cellStyle name="표준 3 2 4 4 2 3" xfId="3770"/>
    <cellStyle name="표준 3 2 4 4 2 4" xfId="6648"/>
    <cellStyle name="표준 3 2 4 4 2 5" xfId="9529"/>
    <cellStyle name="표준 3 2 4 4 2 6" xfId="12407"/>
    <cellStyle name="표준 3 2 4 4 3" xfId="1607"/>
    <cellStyle name="표준 3 2 4 4 3 2" xfId="4490"/>
    <cellStyle name="표준 3 2 4 4 3 3" xfId="7368"/>
    <cellStyle name="표준 3 2 4 4 3 4" xfId="10249"/>
    <cellStyle name="표준 3 2 4 4 3 5" xfId="13127"/>
    <cellStyle name="표준 3 2 4 4 4" xfId="3050"/>
    <cellStyle name="표준 3 2 4 4 5" xfId="5928"/>
    <cellStyle name="표준 3 2 4 4 6" xfId="8809"/>
    <cellStyle name="표준 3 2 4 4 7" xfId="11687"/>
    <cellStyle name="표준 3 2 4 5" xfId="315"/>
    <cellStyle name="표준 3 2 4 5 2" xfId="1035"/>
    <cellStyle name="표준 3 2 4 5 2 2" xfId="2475"/>
    <cellStyle name="표준 3 2 4 5 2 2 2" xfId="5358"/>
    <cellStyle name="표준 3 2 4 5 2 2 3" xfId="8236"/>
    <cellStyle name="표준 3 2 4 5 2 2 4" xfId="11117"/>
    <cellStyle name="표준 3 2 4 5 2 2 5" xfId="13995"/>
    <cellStyle name="표준 3 2 4 5 2 3" xfId="3918"/>
    <cellStyle name="표준 3 2 4 5 2 4" xfId="6796"/>
    <cellStyle name="표준 3 2 4 5 2 5" xfId="9677"/>
    <cellStyle name="표준 3 2 4 5 2 6" xfId="12555"/>
    <cellStyle name="표준 3 2 4 5 3" xfId="1755"/>
    <cellStyle name="표준 3 2 4 5 3 2" xfId="4638"/>
    <cellStyle name="표준 3 2 4 5 3 3" xfId="7516"/>
    <cellStyle name="표준 3 2 4 5 3 4" xfId="10397"/>
    <cellStyle name="표준 3 2 4 5 3 5" xfId="13275"/>
    <cellStyle name="표준 3 2 4 5 4" xfId="3198"/>
    <cellStyle name="표준 3 2 4 5 5" xfId="6076"/>
    <cellStyle name="표준 3 2 4 5 6" xfId="8957"/>
    <cellStyle name="표준 3 2 4 5 7" xfId="11835"/>
    <cellStyle name="표준 3 2 4 6" xfId="457"/>
    <cellStyle name="표준 3 2 4 6 2" xfId="1177"/>
    <cellStyle name="표준 3 2 4 6 2 2" xfId="2617"/>
    <cellStyle name="표준 3 2 4 6 2 2 2" xfId="5500"/>
    <cellStyle name="표준 3 2 4 6 2 2 3" xfId="8378"/>
    <cellStyle name="표준 3 2 4 6 2 2 4" xfId="11259"/>
    <cellStyle name="표준 3 2 4 6 2 2 5" xfId="14137"/>
    <cellStyle name="표준 3 2 4 6 2 3" xfId="4060"/>
    <cellStyle name="표준 3 2 4 6 2 4" xfId="6938"/>
    <cellStyle name="표준 3 2 4 6 2 5" xfId="9819"/>
    <cellStyle name="표준 3 2 4 6 2 6" xfId="12697"/>
    <cellStyle name="표준 3 2 4 6 3" xfId="1897"/>
    <cellStyle name="표준 3 2 4 6 3 2" xfId="4780"/>
    <cellStyle name="표준 3 2 4 6 3 3" xfId="7658"/>
    <cellStyle name="표준 3 2 4 6 3 4" xfId="10539"/>
    <cellStyle name="표준 3 2 4 6 3 5" xfId="13417"/>
    <cellStyle name="표준 3 2 4 6 4" xfId="3340"/>
    <cellStyle name="표준 3 2 4 6 5" xfId="6218"/>
    <cellStyle name="표준 3 2 4 6 6" xfId="9099"/>
    <cellStyle name="표준 3 2 4 6 7" xfId="11977"/>
    <cellStyle name="표준 3 2 4 7" xfId="599"/>
    <cellStyle name="표준 3 2 4 7 2" xfId="1319"/>
    <cellStyle name="표준 3 2 4 7 2 2" xfId="2759"/>
    <cellStyle name="표준 3 2 4 7 2 2 2" xfId="5642"/>
    <cellStyle name="표준 3 2 4 7 2 2 3" xfId="8520"/>
    <cellStyle name="표준 3 2 4 7 2 2 4" xfId="11401"/>
    <cellStyle name="표준 3 2 4 7 2 2 5" xfId="14279"/>
    <cellStyle name="표준 3 2 4 7 2 3" xfId="4202"/>
    <cellStyle name="표준 3 2 4 7 2 4" xfId="7080"/>
    <cellStyle name="표준 3 2 4 7 2 5" xfId="9961"/>
    <cellStyle name="표준 3 2 4 7 2 6" xfId="12839"/>
    <cellStyle name="표준 3 2 4 7 3" xfId="2039"/>
    <cellStyle name="표준 3 2 4 7 3 2" xfId="4922"/>
    <cellStyle name="표준 3 2 4 7 3 3" xfId="7800"/>
    <cellStyle name="표준 3 2 4 7 3 4" xfId="10681"/>
    <cellStyle name="표준 3 2 4 7 3 5" xfId="13559"/>
    <cellStyle name="표준 3 2 4 7 4" xfId="3482"/>
    <cellStyle name="표준 3 2 4 7 5" xfId="6360"/>
    <cellStyle name="표준 3 2 4 7 6" xfId="9241"/>
    <cellStyle name="표준 3 2 4 7 7" xfId="12119"/>
    <cellStyle name="표준 3 2 4 8" xfId="743"/>
    <cellStyle name="표준 3 2 4 8 2" xfId="2183"/>
    <cellStyle name="표준 3 2 4 8 2 2" xfId="5066"/>
    <cellStyle name="표준 3 2 4 8 2 3" xfId="7944"/>
    <cellStyle name="표준 3 2 4 8 2 4" xfId="10825"/>
    <cellStyle name="표준 3 2 4 8 2 5" xfId="13703"/>
    <cellStyle name="표준 3 2 4 8 3" xfId="3626"/>
    <cellStyle name="표준 3 2 4 8 4" xfId="6504"/>
    <cellStyle name="표준 3 2 4 8 5" xfId="9385"/>
    <cellStyle name="표준 3 2 4 8 6" xfId="12263"/>
    <cellStyle name="표준 3 2 4 9" xfId="1463"/>
    <cellStyle name="표준 3 2 4 9 2" xfId="4346"/>
    <cellStyle name="표준 3 2 4 9 3" xfId="7224"/>
    <cellStyle name="표준 3 2 4 9 4" xfId="10105"/>
    <cellStyle name="표준 3 2 4 9 5" xfId="12983"/>
    <cellStyle name="표준 3 2 5" xfId="50"/>
    <cellStyle name="표준 3 2 5 10" xfId="5811"/>
    <cellStyle name="표준 3 2 5 11" xfId="8692"/>
    <cellStyle name="표준 3 2 5 12" xfId="11570"/>
    <cellStyle name="표준 3 2 5 2" xfId="122"/>
    <cellStyle name="표준 3 2 5 2 10" xfId="8764"/>
    <cellStyle name="표준 3 2 5 2 11" xfId="11642"/>
    <cellStyle name="표준 3 2 5 2 2" xfId="266"/>
    <cellStyle name="표준 3 2 5 2 2 2" xfId="986"/>
    <cellStyle name="표준 3 2 5 2 2 2 2" xfId="2426"/>
    <cellStyle name="표준 3 2 5 2 2 2 2 2" xfId="5309"/>
    <cellStyle name="표준 3 2 5 2 2 2 2 3" xfId="8187"/>
    <cellStyle name="표준 3 2 5 2 2 2 2 4" xfId="11068"/>
    <cellStyle name="표준 3 2 5 2 2 2 2 5" xfId="13946"/>
    <cellStyle name="표준 3 2 5 2 2 2 3" xfId="3869"/>
    <cellStyle name="표준 3 2 5 2 2 2 4" xfId="6747"/>
    <cellStyle name="표준 3 2 5 2 2 2 5" xfId="9628"/>
    <cellStyle name="표준 3 2 5 2 2 2 6" xfId="12506"/>
    <cellStyle name="표준 3 2 5 2 2 3" xfId="1706"/>
    <cellStyle name="표준 3 2 5 2 2 3 2" xfId="4589"/>
    <cellStyle name="표준 3 2 5 2 2 3 3" xfId="7467"/>
    <cellStyle name="표준 3 2 5 2 2 3 4" xfId="10348"/>
    <cellStyle name="표준 3 2 5 2 2 3 5" xfId="13226"/>
    <cellStyle name="표준 3 2 5 2 2 4" xfId="3149"/>
    <cellStyle name="표준 3 2 5 2 2 5" xfId="6027"/>
    <cellStyle name="표준 3 2 5 2 2 6" xfId="8908"/>
    <cellStyle name="표준 3 2 5 2 2 7" xfId="11786"/>
    <cellStyle name="표준 3 2 5 2 3" xfId="414"/>
    <cellStyle name="표준 3 2 5 2 3 2" xfId="1134"/>
    <cellStyle name="표준 3 2 5 2 3 2 2" xfId="2574"/>
    <cellStyle name="표준 3 2 5 2 3 2 2 2" xfId="5457"/>
    <cellStyle name="표준 3 2 5 2 3 2 2 3" xfId="8335"/>
    <cellStyle name="표준 3 2 5 2 3 2 2 4" xfId="11216"/>
    <cellStyle name="표준 3 2 5 2 3 2 2 5" xfId="14094"/>
    <cellStyle name="표준 3 2 5 2 3 2 3" xfId="4017"/>
    <cellStyle name="표준 3 2 5 2 3 2 4" xfId="6895"/>
    <cellStyle name="표준 3 2 5 2 3 2 5" xfId="9776"/>
    <cellStyle name="표준 3 2 5 2 3 2 6" xfId="12654"/>
    <cellStyle name="표준 3 2 5 2 3 3" xfId="1854"/>
    <cellStyle name="표준 3 2 5 2 3 3 2" xfId="4737"/>
    <cellStyle name="표준 3 2 5 2 3 3 3" xfId="7615"/>
    <cellStyle name="표준 3 2 5 2 3 3 4" xfId="10496"/>
    <cellStyle name="표준 3 2 5 2 3 3 5" xfId="13374"/>
    <cellStyle name="표준 3 2 5 2 3 4" xfId="3297"/>
    <cellStyle name="표준 3 2 5 2 3 5" xfId="6175"/>
    <cellStyle name="표준 3 2 5 2 3 6" xfId="9056"/>
    <cellStyle name="표준 3 2 5 2 3 7" xfId="11934"/>
    <cellStyle name="표준 3 2 5 2 4" xfId="556"/>
    <cellStyle name="표준 3 2 5 2 4 2" xfId="1276"/>
    <cellStyle name="표준 3 2 5 2 4 2 2" xfId="2716"/>
    <cellStyle name="표준 3 2 5 2 4 2 2 2" xfId="5599"/>
    <cellStyle name="표준 3 2 5 2 4 2 2 3" xfId="8477"/>
    <cellStyle name="표준 3 2 5 2 4 2 2 4" xfId="11358"/>
    <cellStyle name="표준 3 2 5 2 4 2 2 5" xfId="14236"/>
    <cellStyle name="표준 3 2 5 2 4 2 3" xfId="4159"/>
    <cellStyle name="표준 3 2 5 2 4 2 4" xfId="7037"/>
    <cellStyle name="표준 3 2 5 2 4 2 5" xfId="9918"/>
    <cellStyle name="표준 3 2 5 2 4 2 6" xfId="12796"/>
    <cellStyle name="표준 3 2 5 2 4 3" xfId="1996"/>
    <cellStyle name="표준 3 2 5 2 4 3 2" xfId="4879"/>
    <cellStyle name="표준 3 2 5 2 4 3 3" xfId="7757"/>
    <cellStyle name="표준 3 2 5 2 4 3 4" xfId="10638"/>
    <cellStyle name="표준 3 2 5 2 4 3 5" xfId="13516"/>
    <cellStyle name="표준 3 2 5 2 4 4" xfId="3439"/>
    <cellStyle name="표준 3 2 5 2 4 5" xfId="6317"/>
    <cellStyle name="표준 3 2 5 2 4 6" xfId="9198"/>
    <cellStyle name="표준 3 2 5 2 4 7" xfId="12076"/>
    <cellStyle name="표준 3 2 5 2 5" xfId="698"/>
    <cellStyle name="표준 3 2 5 2 5 2" xfId="1418"/>
    <cellStyle name="표준 3 2 5 2 5 2 2" xfId="2858"/>
    <cellStyle name="표준 3 2 5 2 5 2 2 2" xfId="5741"/>
    <cellStyle name="표준 3 2 5 2 5 2 2 3" xfId="8619"/>
    <cellStyle name="표준 3 2 5 2 5 2 2 4" xfId="11500"/>
    <cellStyle name="표준 3 2 5 2 5 2 2 5" xfId="14378"/>
    <cellStyle name="표준 3 2 5 2 5 2 3" xfId="4301"/>
    <cellStyle name="표준 3 2 5 2 5 2 4" xfId="7179"/>
    <cellStyle name="표준 3 2 5 2 5 2 5" xfId="10060"/>
    <cellStyle name="표준 3 2 5 2 5 2 6" xfId="12938"/>
    <cellStyle name="표준 3 2 5 2 5 3" xfId="2138"/>
    <cellStyle name="표준 3 2 5 2 5 3 2" xfId="5021"/>
    <cellStyle name="표준 3 2 5 2 5 3 3" xfId="7899"/>
    <cellStyle name="표준 3 2 5 2 5 3 4" xfId="10780"/>
    <cellStyle name="표준 3 2 5 2 5 3 5" xfId="13658"/>
    <cellStyle name="표준 3 2 5 2 5 4" xfId="3581"/>
    <cellStyle name="표준 3 2 5 2 5 5" xfId="6459"/>
    <cellStyle name="표준 3 2 5 2 5 6" xfId="9340"/>
    <cellStyle name="표준 3 2 5 2 5 7" xfId="12218"/>
    <cellStyle name="표준 3 2 5 2 6" xfId="842"/>
    <cellStyle name="표준 3 2 5 2 6 2" xfId="2282"/>
    <cellStyle name="표준 3 2 5 2 6 2 2" xfId="5165"/>
    <cellStyle name="표준 3 2 5 2 6 2 3" xfId="8043"/>
    <cellStyle name="표준 3 2 5 2 6 2 4" xfId="10924"/>
    <cellStyle name="표준 3 2 5 2 6 2 5" xfId="13802"/>
    <cellStyle name="표준 3 2 5 2 6 3" xfId="3725"/>
    <cellStyle name="표준 3 2 5 2 6 4" xfId="6603"/>
    <cellStyle name="표준 3 2 5 2 6 5" xfId="9484"/>
    <cellStyle name="표준 3 2 5 2 6 6" xfId="12362"/>
    <cellStyle name="표준 3 2 5 2 7" xfId="1562"/>
    <cellStyle name="표준 3 2 5 2 7 2" xfId="4445"/>
    <cellStyle name="표준 3 2 5 2 7 3" xfId="7323"/>
    <cellStyle name="표준 3 2 5 2 7 4" xfId="10204"/>
    <cellStyle name="표준 3 2 5 2 7 5" xfId="13082"/>
    <cellStyle name="표준 3 2 5 2 8" xfId="3005"/>
    <cellStyle name="표준 3 2 5 2 9" xfId="5883"/>
    <cellStyle name="표준 3 2 5 3" xfId="194"/>
    <cellStyle name="표준 3 2 5 3 2" xfId="914"/>
    <cellStyle name="표준 3 2 5 3 2 2" xfId="2354"/>
    <cellStyle name="표준 3 2 5 3 2 2 2" xfId="5237"/>
    <cellStyle name="표준 3 2 5 3 2 2 3" xfId="8115"/>
    <cellStyle name="표준 3 2 5 3 2 2 4" xfId="10996"/>
    <cellStyle name="표준 3 2 5 3 2 2 5" xfId="13874"/>
    <cellStyle name="표준 3 2 5 3 2 3" xfId="3797"/>
    <cellStyle name="표준 3 2 5 3 2 4" xfId="6675"/>
    <cellStyle name="표준 3 2 5 3 2 5" xfId="9556"/>
    <cellStyle name="표준 3 2 5 3 2 6" xfId="12434"/>
    <cellStyle name="표준 3 2 5 3 3" xfId="1634"/>
    <cellStyle name="표준 3 2 5 3 3 2" xfId="4517"/>
    <cellStyle name="표준 3 2 5 3 3 3" xfId="7395"/>
    <cellStyle name="표준 3 2 5 3 3 4" xfId="10276"/>
    <cellStyle name="표준 3 2 5 3 3 5" xfId="13154"/>
    <cellStyle name="표준 3 2 5 3 4" xfId="3077"/>
    <cellStyle name="표준 3 2 5 3 5" xfId="5955"/>
    <cellStyle name="표준 3 2 5 3 6" xfId="8836"/>
    <cellStyle name="표준 3 2 5 3 7" xfId="11714"/>
    <cellStyle name="표준 3 2 5 4" xfId="342"/>
    <cellStyle name="표준 3 2 5 4 2" xfId="1062"/>
    <cellStyle name="표준 3 2 5 4 2 2" xfId="2502"/>
    <cellStyle name="표준 3 2 5 4 2 2 2" xfId="5385"/>
    <cellStyle name="표준 3 2 5 4 2 2 3" xfId="8263"/>
    <cellStyle name="표준 3 2 5 4 2 2 4" xfId="11144"/>
    <cellStyle name="표준 3 2 5 4 2 2 5" xfId="14022"/>
    <cellStyle name="표준 3 2 5 4 2 3" xfId="3945"/>
    <cellStyle name="표준 3 2 5 4 2 4" xfId="6823"/>
    <cellStyle name="표준 3 2 5 4 2 5" xfId="9704"/>
    <cellStyle name="표준 3 2 5 4 2 6" xfId="12582"/>
    <cellStyle name="표준 3 2 5 4 3" xfId="1782"/>
    <cellStyle name="표준 3 2 5 4 3 2" xfId="4665"/>
    <cellStyle name="표준 3 2 5 4 3 3" xfId="7543"/>
    <cellStyle name="표준 3 2 5 4 3 4" xfId="10424"/>
    <cellStyle name="표준 3 2 5 4 3 5" xfId="13302"/>
    <cellStyle name="표준 3 2 5 4 4" xfId="3225"/>
    <cellStyle name="표준 3 2 5 4 5" xfId="6103"/>
    <cellStyle name="표준 3 2 5 4 6" xfId="8984"/>
    <cellStyle name="표준 3 2 5 4 7" xfId="11862"/>
    <cellStyle name="표준 3 2 5 5" xfId="484"/>
    <cellStyle name="표준 3 2 5 5 2" xfId="1204"/>
    <cellStyle name="표준 3 2 5 5 2 2" xfId="2644"/>
    <cellStyle name="표준 3 2 5 5 2 2 2" xfId="5527"/>
    <cellStyle name="표준 3 2 5 5 2 2 3" xfId="8405"/>
    <cellStyle name="표준 3 2 5 5 2 2 4" xfId="11286"/>
    <cellStyle name="표준 3 2 5 5 2 2 5" xfId="14164"/>
    <cellStyle name="표준 3 2 5 5 2 3" xfId="4087"/>
    <cellStyle name="표준 3 2 5 5 2 4" xfId="6965"/>
    <cellStyle name="표준 3 2 5 5 2 5" xfId="9846"/>
    <cellStyle name="표준 3 2 5 5 2 6" xfId="12724"/>
    <cellStyle name="표준 3 2 5 5 3" xfId="1924"/>
    <cellStyle name="표준 3 2 5 5 3 2" xfId="4807"/>
    <cellStyle name="표준 3 2 5 5 3 3" xfId="7685"/>
    <cellStyle name="표준 3 2 5 5 3 4" xfId="10566"/>
    <cellStyle name="표준 3 2 5 5 3 5" xfId="13444"/>
    <cellStyle name="표준 3 2 5 5 4" xfId="3367"/>
    <cellStyle name="표준 3 2 5 5 5" xfId="6245"/>
    <cellStyle name="표준 3 2 5 5 6" xfId="9126"/>
    <cellStyle name="표준 3 2 5 5 7" xfId="12004"/>
    <cellStyle name="표준 3 2 5 6" xfId="626"/>
    <cellStyle name="표준 3 2 5 6 2" xfId="1346"/>
    <cellStyle name="표준 3 2 5 6 2 2" xfId="2786"/>
    <cellStyle name="표준 3 2 5 6 2 2 2" xfId="5669"/>
    <cellStyle name="표준 3 2 5 6 2 2 3" xfId="8547"/>
    <cellStyle name="표준 3 2 5 6 2 2 4" xfId="11428"/>
    <cellStyle name="표준 3 2 5 6 2 2 5" xfId="14306"/>
    <cellStyle name="표준 3 2 5 6 2 3" xfId="4229"/>
    <cellStyle name="표준 3 2 5 6 2 4" xfId="7107"/>
    <cellStyle name="표준 3 2 5 6 2 5" xfId="9988"/>
    <cellStyle name="표준 3 2 5 6 2 6" xfId="12866"/>
    <cellStyle name="표준 3 2 5 6 3" xfId="2066"/>
    <cellStyle name="표준 3 2 5 6 3 2" xfId="4949"/>
    <cellStyle name="표준 3 2 5 6 3 3" xfId="7827"/>
    <cellStyle name="표준 3 2 5 6 3 4" xfId="10708"/>
    <cellStyle name="표준 3 2 5 6 3 5" xfId="13586"/>
    <cellStyle name="표준 3 2 5 6 4" xfId="3509"/>
    <cellStyle name="표준 3 2 5 6 5" xfId="6387"/>
    <cellStyle name="표준 3 2 5 6 6" xfId="9268"/>
    <cellStyle name="표준 3 2 5 6 7" xfId="12146"/>
    <cellStyle name="표준 3 2 5 7" xfId="770"/>
    <cellStyle name="표준 3 2 5 7 2" xfId="2210"/>
    <cellStyle name="표준 3 2 5 7 2 2" xfId="5093"/>
    <cellStyle name="표준 3 2 5 7 2 3" xfId="7971"/>
    <cellStyle name="표준 3 2 5 7 2 4" xfId="10852"/>
    <cellStyle name="표준 3 2 5 7 2 5" xfId="13730"/>
    <cellStyle name="표준 3 2 5 7 3" xfId="3653"/>
    <cellStyle name="표준 3 2 5 7 4" xfId="6531"/>
    <cellStyle name="표준 3 2 5 7 5" xfId="9412"/>
    <cellStyle name="표준 3 2 5 7 6" xfId="12290"/>
    <cellStyle name="표준 3 2 5 8" xfId="1490"/>
    <cellStyle name="표준 3 2 5 8 2" xfId="4373"/>
    <cellStyle name="표준 3 2 5 8 3" xfId="7251"/>
    <cellStyle name="표준 3 2 5 8 4" xfId="10132"/>
    <cellStyle name="표준 3 2 5 8 5" xfId="13010"/>
    <cellStyle name="표준 3 2 5 9" xfId="2933"/>
    <cellStyle name="표준 3 2 6" xfId="86"/>
    <cellStyle name="표준 3 2 6 10" xfId="8728"/>
    <cellStyle name="표준 3 2 6 11" xfId="11606"/>
    <cellStyle name="표준 3 2 6 2" xfId="230"/>
    <cellStyle name="표준 3 2 6 2 2" xfId="950"/>
    <cellStyle name="표준 3 2 6 2 2 2" xfId="2390"/>
    <cellStyle name="표준 3 2 6 2 2 2 2" xfId="5273"/>
    <cellStyle name="표준 3 2 6 2 2 2 3" xfId="8151"/>
    <cellStyle name="표준 3 2 6 2 2 2 4" xfId="11032"/>
    <cellStyle name="표준 3 2 6 2 2 2 5" xfId="13910"/>
    <cellStyle name="표준 3 2 6 2 2 3" xfId="3833"/>
    <cellStyle name="표준 3 2 6 2 2 4" xfId="6711"/>
    <cellStyle name="표준 3 2 6 2 2 5" xfId="9592"/>
    <cellStyle name="표준 3 2 6 2 2 6" xfId="12470"/>
    <cellStyle name="표준 3 2 6 2 3" xfId="1670"/>
    <cellStyle name="표준 3 2 6 2 3 2" xfId="4553"/>
    <cellStyle name="표준 3 2 6 2 3 3" xfId="7431"/>
    <cellStyle name="표준 3 2 6 2 3 4" xfId="10312"/>
    <cellStyle name="표준 3 2 6 2 3 5" xfId="13190"/>
    <cellStyle name="표준 3 2 6 2 4" xfId="3113"/>
    <cellStyle name="표준 3 2 6 2 5" xfId="5991"/>
    <cellStyle name="표준 3 2 6 2 6" xfId="8872"/>
    <cellStyle name="표준 3 2 6 2 7" xfId="11750"/>
    <cellStyle name="표준 3 2 6 3" xfId="378"/>
    <cellStyle name="표준 3 2 6 3 2" xfId="1098"/>
    <cellStyle name="표준 3 2 6 3 2 2" xfId="2538"/>
    <cellStyle name="표준 3 2 6 3 2 2 2" xfId="5421"/>
    <cellStyle name="표준 3 2 6 3 2 2 3" xfId="8299"/>
    <cellStyle name="표준 3 2 6 3 2 2 4" xfId="11180"/>
    <cellStyle name="표준 3 2 6 3 2 2 5" xfId="14058"/>
    <cellStyle name="표준 3 2 6 3 2 3" xfId="3981"/>
    <cellStyle name="표준 3 2 6 3 2 4" xfId="6859"/>
    <cellStyle name="표준 3 2 6 3 2 5" xfId="9740"/>
    <cellStyle name="표준 3 2 6 3 2 6" xfId="12618"/>
    <cellStyle name="표준 3 2 6 3 3" xfId="1818"/>
    <cellStyle name="표준 3 2 6 3 3 2" xfId="4701"/>
    <cellStyle name="표준 3 2 6 3 3 3" xfId="7579"/>
    <cellStyle name="표준 3 2 6 3 3 4" xfId="10460"/>
    <cellStyle name="표준 3 2 6 3 3 5" xfId="13338"/>
    <cellStyle name="표준 3 2 6 3 4" xfId="3261"/>
    <cellStyle name="표준 3 2 6 3 5" xfId="6139"/>
    <cellStyle name="표준 3 2 6 3 6" xfId="9020"/>
    <cellStyle name="표준 3 2 6 3 7" xfId="11898"/>
    <cellStyle name="표준 3 2 6 4" xfId="520"/>
    <cellStyle name="표준 3 2 6 4 2" xfId="1240"/>
    <cellStyle name="표준 3 2 6 4 2 2" xfId="2680"/>
    <cellStyle name="표준 3 2 6 4 2 2 2" xfId="5563"/>
    <cellStyle name="표준 3 2 6 4 2 2 3" xfId="8441"/>
    <cellStyle name="표준 3 2 6 4 2 2 4" xfId="11322"/>
    <cellStyle name="표준 3 2 6 4 2 2 5" xfId="14200"/>
    <cellStyle name="표준 3 2 6 4 2 3" xfId="4123"/>
    <cellStyle name="표준 3 2 6 4 2 4" xfId="7001"/>
    <cellStyle name="표준 3 2 6 4 2 5" xfId="9882"/>
    <cellStyle name="표준 3 2 6 4 2 6" xfId="12760"/>
    <cellStyle name="표준 3 2 6 4 3" xfId="1960"/>
    <cellStyle name="표준 3 2 6 4 3 2" xfId="4843"/>
    <cellStyle name="표준 3 2 6 4 3 3" xfId="7721"/>
    <cellStyle name="표준 3 2 6 4 3 4" xfId="10602"/>
    <cellStyle name="표준 3 2 6 4 3 5" xfId="13480"/>
    <cellStyle name="표준 3 2 6 4 4" xfId="3403"/>
    <cellStyle name="표준 3 2 6 4 5" xfId="6281"/>
    <cellStyle name="표준 3 2 6 4 6" xfId="9162"/>
    <cellStyle name="표준 3 2 6 4 7" xfId="12040"/>
    <cellStyle name="표준 3 2 6 5" xfId="662"/>
    <cellStyle name="표준 3 2 6 5 2" xfId="1382"/>
    <cellStyle name="표준 3 2 6 5 2 2" xfId="2822"/>
    <cellStyle name="표준 3 2 6 5 2 2 2" xfId="5705"/>
    <cellStyle name="표준 3 2 6 5 2 2 3" xfId="8583"/>
    <cellStyle name="표준 3 2 6 5 2 2 4" xfId="11464"/>
    <cellStyle name="표준 3 2 6 5 2 2 5" xfId="14342"/>
    <cellStyle name="표준 3 2 6 5 2 3" xfId="4265"/>
    <cellStyle name="표준 3 2 6 5 2 4" xfId="7143"/>
    <cellStyle name="표준 3 2 6 5 2 5" xfId="10024"/>
    <cellStyle name="표준 3 2 6 5 2 6" xfId="12902"/>
    <cellStyle name="표준 3 2 6 5 3" xfId="2102"/>
    <cellStyle name="표준 3 2 6 5 3 2" xfId="4985"/>
    <cellStyle name="표준 3 2 6 5 3 3" xfId="7863"/>
    <cellStyle name="표준 3 2 6 5 3 4" xfId="10744"/>
    <cellStyle name="표준 3 2 6 5 3 5" xfId="13622"/>
    <cellStyle name="표준 3 2 6 5 4" xfId="3545"/>
    <cellStyle name="표준 3 2 6 5 5" xfId="6423"/>
    <cellStyle name="표준 3 2 6 5 6" xfId="9304"/>
    <cellStyle name="표준 3 2 6 5 7" xfId="12182"/>
    <cellStyle name="표준 3 2 6 6" xfId="806"/>
    <cellStyle name="표준 3 2 6 6 2" xfId="2246"/>
    <cellStyle name="표준 3 2 6 6 2 2" xfId="5129"/>
    <cellStyle name="표준 3 2 6 6 2 3" xfId="8007"/>
    <cellStyle name="표준 3 2 6 6 2 4" xfId="10888"/>
    <cellStyle name="표준 3 2 6 6 2 5" xfId="13766"/>
    <cellStyle name="표준 3 2 6 6 3" xfId="3689"/>
    <cellStyle name="표준 3 2 6 6 4" xfId="6567"/>
    <cellStyle name="표준 3 2 6 6 5" xfId="9448"/>
    <cellStyle name="표준 3 2 6 6 6" xfId="12326"/>
    <cellStyle name="표준 3 2 6 7" xfId="1526"/>
    <cellStyle name="표준 3 2 6 7 2" xfId="4409"/>
    <cellStyle name="표준 3 2 6 7 3" xfId="7287"/>
    <cellStyle name="표준 3 2 6 7 4" xfId="10168"/>
    <cellStyle name="표준 3 2 6 7 5" xfId="13046"/>
    <cellStyle name="표준 3 2 6 8" xfId="2969"/>
    <cellStyle name="표준 3 2 6 9" xfId="5847"/>
    <cellStyle name="표준 3 2 7" xfId="158"/>
    <cellStyle name="표준 3 2 7 2" xfId="878"/>
    <cellStyle name="표준 3 2 7 2 2" xfId="2318"/>
    <cellStyle name="표준 3 2 7 2 2 2" xfId="5201"/>
    <cellStyle name="표준 3 2 7 2 2 3" xfId="8079"/>
    <cellStyle name="표준 3 2 7 2 2 4" xfId="10960"/>
    <cellStyle name="표준 3 2 7 2 2 5" xfId="13838"/>
    <cellStyle name="표준 3 2 7 2 3" xfId="3761"/>
    <cellStyle name="표준 3 2 7 2 4" xfId="6639"/>
    <cellStyle name="표준 3 2 7 2 5" xfId="9520"/>
    <cellStyle name="표준 3 2 7 2 6" xfId="12398"/>
    <cellStyle name="표준 3 2 7 3" xfId="1598"/>
    <cellStyle name="표준 3 2 7 3 2" xfId="4481"/>
    <cellStyle name="표준 3 2 7 3 3" xfId="7359"/>
    <cellStyle name="표준 3 2 7 3 4" xfId="10240"/>
    <cellStyle name="표준 3 2 7 3 5" xfId="13118"/>
    <cellStyle name="표준 3 2 7 4" xfId="3041"/>
    <cellStyle name="표준 3 2 7 5" xfId="5919"/>
    <cellStyle name="표준 3 2 7 6" xfId="8800"/>
    <cellStyle name="표준 3 2 7 7" xfId="11678"/>
    <cellStyle name="표준 3 2 8" xfId="305"/>
    <cellStyle name="표준 3 2 8 2" xfId="1025"/>
    <cellStyle name="표준 3 2 8 2 2" xfId="2465"/>
    <cellStyle name="표준 3 2 8 2 2 2" xfId="5348"/>
    <cellStyle name="표준 3 2 8 2 2 3" xfId="8226"/>
    <cellStyle name="표준 3 2 8 2 2 4" xfId="11107"/>
    <cellStyle name="표준 3 2 8 2 2 5" xfId="13985"/>
    <cellStyle name="표준 3 2 8 2 3" xfId="3908"/>
    <cellStyle name="표준 3 2 8 2 4" xfId="6786"/>
    <cellStyle name="표준 3 2 8 2 5" xfId="9667"/>
    <cellStyle name="표준 3 2 8 2 6" xfId="12545"/>
    <cellStyle name="표준 3 2 8 3" xfId="1745"/>
    <cellStyle name="표준 3 2 8 3 2" xfId="4628"/>
    <cellStyle name="표준 3 2 8 3 3" xfId="7506"/>
    <cellStyle name="표준 3 2 8 3 4" xfId="10387"/>
    <cellStyle name="표준 3 2 8 3 5" xfId="13265"/>
    <cellStyle name="표준 3 2 8 4" xfId="3188"/>
    <cellStyle name="표준 3 2 8 5" xfId="6066"/>
    <cellStyle name="표준 3 2 8 6" xfId="8947"/>
    <cellStyle name="표준 3 2 8 7" xfId="11825"/>
    <cellStyle name="표준 3 2 9" xfId="301"/>
    <cellStyle name="표준 3 2 9 2" xfId="1021"/>
    <cellStyle name="표준 3 2 9 2 2" xfId="2461"/>
    <cellStyle name="표준 3 2 9 2 2 2" xfId="5344"/>
    <cellStyle name="표준 3 2 9 2 2 3" xfId="8222"/>
    <cellStyle name="표준 3 2 9 2 2 4" xfId="11103"/>
    <cellStyle name="표준 3 2 9 2 2 5" xfId="13981"/>
    <cellStyle name="표준 3 2 9 2 3" xfId="3904"/>
    <cellStyle name="표준 3 2 9 2 4" xfId="6782"/>
    <cellStyle name="표준 3 2 9 2 5" xfId="9663"/>
    <cellStyle name="표준 3 2 9 2 6" xfId="12541"/>
    <cellStyle name="표준 3 2 9 3" xfId="1741"/>
    <cellStyle name="표준 3 2 9 3 2" xfId="4624"/>
    <cellStyle name="표준 3 2 9 3 3" xfId="7502"/>
    <cellStyle name="표준 3 2 9 3 4" xfId="10383"/>
    <cellStyle name="표준 3 2 9 3 5" xfId="13261"/>
    <cellStyle name="표준 3 2 9 4" xfId="3184"/>
    <cellStyle name="표준 3 2 9 5" xfId="6062"/>
    <cellStyle name="표준 3 2 9 6" xfId="8943"/>
    <cellStyle name="표준 3 2 9 7" xfId="11821"/>
    <cellStyle name="표준 3 20" xfId="8654"/>
    <cellStyle name="표준 3 21" xfId="8655"/>
    <cellStyle name="표준 3 3" xfId="13"/>
    <cellStyle name="표준 3 3 10" xfId="591"/>
    <cellStyle name="표준 3 3 10 2" xfId="1311"/>
    <cellStyle name="표준 3 3 10 2 2" xfId="2751"/>
    <cellStyle name="표준 3 3 10 2 2 2" xfId="5634"/>
    <cellStyle name="표준 3 3 10 2 2 3" xfId="8512"/>
    <cellStyle name="표준 3 3 10 2 2 4" xfId="11393"/>
    <cellStyle name="표준 3 3 10 2 2 5" xfId="14271"/>
    <cellStyle name="표준 3 3 10 2 3" xfId="4194"/>
    <cellStyle name="표준 3 3 10 2 4" xfId="7072"/>
    <cellStyle name="표준 3 3 10 2 5" xfId="9953"/>
    <cellStyle name="표준 3 3 10 2 6" xfId="12831"/>
    <cellStyle name="표준 3 3 10 3" xfId="2031"/>
    <cellStyle name="표준 3 3 10 3 2" xfId="4914"/>
    <cellStyle name="표준 3 3 10 3 3" xfId="7792"/>
    <cellStyle name="표준 3 3 10 3 4" xfId="10673"/>
    <cellStyle name="표준 3 3 10 3 5" xfId="13551"/>
    <cellStyle name="표준 3 3 10 4" xfId="3474"/>
    <cellStyle name="표준 3 3 10 5" xfId="6352"/>
    <cellStyle name="표준 3 3 10 6" xfId="9233"/>
    <cellStyle name="표준 3 3 10 7" xfId="12111"/>
    <cellStyle name="표준 3 3 11" xfId="735"/>
    <cellStyle name="표준 3 3 11 2" xfId="2175"/>
    <cellStyle name="표준 3 3 11 2 2" xfId="5058"/>
    <cellStyle name="표준 3 3 11 2 3" xfId="7936"/>
    <cellStyle name="표준 3 3 11 2 4" xfId="10817"/>
    <cellStyle name="표준 3 3 11 2 5" xfId="13695"/>
    <cellStyle name="표준 3 3 11 3" xfId="3618"/>
    <cellStyle name="표준 3 3 11 4" xfId="6496"/>
    <cellStyle name="표준 3 3 11 5" xfId="9377"/>
    <cellStyle name="표준 3 3 11 6" xfId="12255"/>
    <cellStyle name="표준 3 3 12" xfId="1455"/>
    <cellStyle name="표준 3 3 12 2" xfId="4338"/>
    <cellStyle name="표준 3 3 12 3" xfId="7216"/>
    <cellStyle name="표준 3 3 12 4" xfId="10097"/>
    <cellStyle name="표준 3 3 12 5" xfId="12975"/>
    <cellStyle name="표준 3 3 13" xfId="2898"/>
    <cellStyle name="표준 3 3 14" xfId="5776"/>
    <cellStyle name="표준 3 3 15" xfId="8657"/>
    <cellStyle name="표준 3 3 16" xfId="11535"/>
    <cellStyle name="표준 3 3 2" xfId="24"/>
    <cellStyle name="표준 3 3 2 10" xfId="1464"/>
    <cellStyle name="표준 3 3 2 10 2" xfId="4347"/>
    <cellStyle name="표준 3 3 2 10 3" xfId="7225"/>
    <cellStyle name="표준 3 3 2 10 4" xfId="10106"/>
    <cellStyle name="표준 3 3 2 10 5" xfId="12984"/>
    <cellStyle name="표준 3 3 2 11" xfId="2907"/>
    <cellStyle name="표준 3 3 2 12" xfId="5785"/>
    <cellStyle name="표준 3 3 2 13" xfId="8666"/>
    <cellStyle name="표준 3 3 2 14" xfId="11544"/>
    <cellStyle name="표준 3 3 2 2" xfId="25"/>
    <cellStyle name="표준 3 3 2 2 10" xfId="2908"/>
    <cellStyle name="표준 3 3 2 2 11" xfId="5786"/>
    <cellStyle name="표준 3 3 2 2 12" xfId="8667"/>
    <cellStyle name="표준 3 3 2 2 13" xfId="11545"/>
    <cellStyle name="표준 3 3 2 2 2" xfId="61"/>
    <cellStyle name="표준 3 3 2 2 2 10" xfId="5822"/>
    <cellStyle name="표준 3 3 2 2 2 11" xfId="8703"/>
    <cellStyle name="표준 3 3 2 2 2 12" xfId="11581"/>
    <cellStyle name="표준 3 3 2 2 2 2" xfId="133"/>
    <cellStyle name="표준 3 3 2 2 2 2 10" xfId="8775"/>
    <cellStyle name="표준 3 3 2 2 2 2 11" xfId="11653"/>
    <cellStyle name="표준 3 3 2 2 2 2 2" xfId="277"/>
    <cellStyle name="표준 3 3 2 2 2 2 2 2" xfId="997"/>
    <cellStyle name="표준 3 3 2 2 2 2 2 2 2" xfId="2437"/>
    <cellStyle name="표준 3 3 2 2 2 2 2 2 2 2" xfId="5320"/>
    <cellStyle name="표준 3 3 2 2 2 2 2 2 2 3" xfId="8198"/>
    <cellStyle name="표준 3 3 2 2 2 2 2 2 2 4" xfId="11079"/>
    <cellStyle name="표준 3 3 2 2 2 2 2 2 2 5" xfId="13957"/>
    <cellStyle name="표준 3 3 2 2 2 2 2 2 3" xfId="3880"/>
    <cellStyle name="표준 3 3 2 2 2 2 2 2 4" xfId="6758"/>
    <cellStyle name="표준 3 3 2 2 2 2 2 2 5" xfId="9639"/>
    <cellStyle name="표준 3 3 2 2 2 2 2 2 6" xfId="12517"/>
    <cellStyle name="표준 3 3 2 2 2 2 2 3" xfId="1717"/>
    <cellStyle name="표준 3 3 2 2 2 2 2 3 2" xfId="4600"/>
    <cellStyle name="표준 3 3 2 2 2 2 2 3 3" xfId="7478"/>
    <cellStyle name="표준 3 3 2 2 2 2 2 3 4" xfId="10359"/>
    <cellStyle name="표준 3 3 2 2 2 2 2 3 5" xfId="13237"/>
    <cellStyle name="표준 3 3 2 2 2 2 2 4" xfId="3160"/>
    <cellStyle name="표준 3 3 2 2 2 2 2 5" xfId="6038"/>
    <cellStyle name="표준 3 3 2 2 2 2 2 6" xfId="8919"/>
    <cellStyle name="표준 3 3 2 2 2 2 2 7" xfId="11797"/>
    <cellStyle name="표준 3 3 2 2 2 2 3" xfId="425"/>
    <cellStyle name="표준 3 3 2 2 2 2 3 2" xfId="1145"/>
    <cellStyle name="표준 3 3 2 2 2 2 3 2 2" xfId="2585"/>
    <cellStyle name="표준 3 3 2 2 2 2 3 2 2 2" xfId="5468"/>
    <cellStyle name="표준 3 3 2 2 2 2 3 2 2 3" xfId="8346"/>
    <cellStyle name="표준 3 3 2 2 2 2 3 2 2 4" xfId="11227"/>
    <cellStyle name="표준 3 3 2 2 2 2 3 2 2 5" xfId="14105"/>
    <cellStyle name="표준 3 3 2 2 2 2 3 2 3" xfId="4028"/>
    <cellStyle name="표준 3 3 2 2 2 2 3 2 4" xfId="6906"/>
    <cellStyle name="표준 3 3 2 2 2 2 3 2 5" xfId="9787"/>
    <cellStyle name="표준 3 3 2 2 2 2 3 2 6" xfId="12665"/>
    <cellStyle name="표준 3 3 2 2 2 2 3 3" xfId="1865"/>
    <cellStyle name="표준 3 3 2 2 2 2 3 3 2" xfId="4748"/>
    <cellStyle name="표준 3 3 2 2 2 2 3 3 3" xfId="7626"/>
    <cellStyle name="표준 3 3 2 2 2 2 3 3 4" xfId="10507"/>
    <cellStyle name="표준 3 3 2 2 2 2 3 3 5" xfId="13385"/>
    <cellStyle name="표준 3 3 2 2 2 2 3 4" xfId="3308"/>
    <cellStyle name="표준 3 3 2 2 2 2 3 5" xfId="6186"/>
    <cellStyle name="표준 3 3 2 2 2 2 3 6" xfId="9067"/>
    <cellStyle name="표준 3 3 2 2 2 2 3 7" xfId="11945"/>
    <cellStyle name="표준 3 3 2 2 2 2 4" xfId="567"/>
    <cellStyle name="표준 3 3 2 2 2 2 4 2" xfId="1287"/>
    <cellStyle name="표준 3 3 2 2 2 2 4 2 2" xfId="2727"/>
    <cellStyle name="표준 3 3 2 2 2 2 4 2 2 2" xfId="5610"/>
    <cellStyle name="표준 3 3 2 2 2 2 4 2 2 3" xfId="8488"/>
    <cellStyle name="표준 3 3 2 2 2 2 4 2 2 4" xfId="11369"/>
    <cellStyle name="표준 3 3 2 2 2 2 4 2 2 5" xfId="14247"/>
    <cellStyle name="표준 3 3 2 2 2 2 4 2 3" xfId="4170"/>
    <cellStyle name="표준 3 3 2 2 2 2 4 2 4" xfId="7048"/>
    <cellStyle name="표준 3 3 2 2 2 2 4 2 5" xfId="9929"/>
    <cellStyle name="표준 3 3 2 2 2 2 4 2 6" xfId="12807"/>
    <cellStyle name="표준 3 3 2 2 2 2 4 3" xfId="2007"/>
    <cellStyle name="표준 3 3 2 2 2 2 4 3 2" xfId="4890"/>
    <cellStyle name="표준 3 3 2 2 2 2 4 3 3" xfId="7768"/>
    <cellStyle name="표준 3 3 2 2 2 2 4 3 4" xfId="10649"/>
    <cellStyle name="표준 3 3 2 2 2 2 4 3 5" xfId="13527"/>
    <cellStyle name="표준 3 3 2 2 2 2 4 4" xfId="3450"/>
    <cellStyle name="표준 3 3 2 2 2 2 4 5" xfId="6328"/>
    <cellStyle name="표준 3 3 2 2 2 2 4 6" xfId="9209"/>
    <cellStyle name="표준 3 3 2 2 2 2 4 7" xfId="12087"/>
    <cellStyle name="표준 3 3 2 2 2 2 5" xfId="709"/>
    <cellStyle name="표준 3 3 2 2 2 2 5 2" xfId="1429"/>
    <cellStyle name="표준 3 3 2 2 2 2 5 2 2" xfId="2869"/>
    <cellStyle name="표준 3 3 2 2 2 2 5 2 2 2" xfId="5752"/>
    <cellStyle name="표준 3 3 2 2 2 2 5 2 2 3" xfId="8630"/>
    <cellStyle name="표준 3 3 2 2 2 2 5 2 2 4" xfId="11511"/>
    <cellStyle name="표준 3 3 2 2 2 2 5 2 2 5" xfId="14389"/>
    <cellStyle name="표준 3 3 2 2 2 2 5 2 3" xfId="4312"/>
    <cellStyle name="표준 3 3 2 2 2 2 5 2 4" xfId="7190"/>
    <cellStyle name="표준 3 3 2 2 2 2 5 2 5" xfId="10071"/>
    <cellStyle name="표준 3 3 2 2 2 2 5 2 6" xfId="12949"/>
    <cellStyle name="표준 3 3 2 2 2 2 5 3" xfId="2149"/>
    <cellStyle name="표준 3 3 2 2 2 2 5 3 2" xfId="5032"/>
    <cellStyle name="표준 3 3 2 2 2 2 5 3 3" xfId="7910"/>
    <cellStyle name="표준 3 3 2 2 2 2 5 3 4" xfId="10791"/>
    <cellStyle name="표준 3 3 2 2 2 2 5 3 5" xfId="13669"/>
    <cellStyle name="표준 3 3 2 2 2 2 5 4" xfId="3592"/>
    <cellStyle name="표준 3 3 2 2 2 2 5 5" xfId="6470"/>
    <cellStyle name="표준 3 3 2 2 2 2 5 6" xfId="9351"/>
    <cellStyle name="표준 3 3 2 2 2 2 5 7" xfId="12229"/>
    <cellStyle name="표준 3 3 2 2 2 2 6" xfId="853"/>
    <cellStyle name="표준 3 3 2 2 2 2 6 2" xfId="2293"/>
    <cellStyle name="표준 3 3 2 2 2 2 6 2 2" xfId="5176"/>
    <cellStyle name="표준 3 3 2 2 2 2 6 2 3" xfId="8054"/>
    <cellStyle name="표준 3 3 2 2 2 2 6 2 4" xfId="10935"/>
    <cellStyle name="표준 3 3 2 2 2 2 6 2 5" xfId="13813"/>
    <cellStyle name="표준 3 3 2 2 2 2 6 3" xfId="3736"/>
    <cellStyle name="표준 3 3 2 2 2 2 6 4" xfId="6614"/>
    <cellStyle name="표준 3 3 2 2 2 2 6 5" xfId="9495"/>
    <cellStyle name="표준 3 3 2 2 2 2 6 6" xfId="12373"/>
    <cellStyle name="표준 3 3 2 2 2 2 7" xfId="1573"/>
    <cellStyle name="표준 3 3 2 2 2 2 7 2" xfId="4456"/>
    <cellStyle name="표준 3 3 2 2 2 2 7 3" xfId="7334"/>
    <cellStyle name="표준 3 3 2 2 2 2 7 4" xfId="10215"/>
    <cellStyle name="표준 3 3 2 2 2 2 7 5" xfId="13093"/>
    <cellStyle name="표준 3 3 2 2 2 2 8" xfId="3016"/>
    <cellStyle name="표준 3 3 2 2 2 2 9" xfId="5894"/>
    <cellStyle name="표준 3 3 2 2 2 3" xfId="205"/>
    <cellStyle name="표준 3 3 2 2 2 3 2" xfId="925"/>
    <cellStyle name="표준 3 3 2 2 2 3 2 2" xfId="2365"/>
    <cellStyle name="표준 3 3 2 2 2 3 2 2 2" xfId="5248"/>
    <cellStyle name="표준 3 3 2 2 2 3 2 2 3" xfId="8126"/>
    <cellStyle name="표준 3 3 2 2 2 3 2 2 4" xfId="11007"/>
    <cellStyle name="표준 3 3 2 2 2 3 2 2 5" xfId="13885"/>
    <cellStyle name="표준 3 3 2 2 2 3 2 3" xfId="3808"/>
    <cellStyle name="표준 3 3 2 2 2 3 2 4" xfId="6686"/>
    <cellStyle name="표준 3 3 2 2 2 3 2 5" xfId="9567"/>
    <cellStyle name="표준 3 3 2 2 2 3 2 6" xfId="12445"/>
    <cellStyle name="표준 3 3 2 2 2 3 3" xfId="1645"/>
    <cellStyle name="표준 3 3 2 2 2 3 3 2" xfId="4528"/>
    <cellStyle name="표준 3 3 2 2 2 3 3 3" xfId="7406"/>
    <cellStyle name="표준 3 3 2 2 2 3 3 4" xfId="10287"/>
    <cellStyle name="표준 3 3 2 2 2 3 3 5" xfId="13165"/>
    <cellStyle name="표준 3 3 2 2 2 3 4" xfId="3088"/>
    <cellStyle name="표준 3 3 2 2 2 3 5" xfId="5966"/>
    <cellStyle name="표준 3 3 2 2 2 3 6" xfId="8847"/>
    <cellStyle name="표준 3 3 2 2 2 3 7" xfId="11725"/>
    <cellStyle name="표준 3 3 2 2 2 4" xfId="353"/>
    <cellStyle name="표준 3 3 2 2 2 4 2" xfId="1073"/>
    <cellStyle name="표준 3 3 2 2 2 4 2 2" xfId="2513"/>
    <cellStyle name="표준 3 3 2 2 2 4 2 2 2" xfId="5396"/>
    <cellStyle name="표준 3 3 2 2 2 4 2 2 3" xfId="8274"/>
    <cellStyle name="표준 3 3 2 2 2 4 2 2 4" xfId="11155"/>
    <cellStyle name="표준 3 3 2 2 2 4 2 2 5" xfId="14033"/>
    <cellStyle name="표준 3 3 2 2 2 4 2 3" xfId="3956"/>
    <cellStyle name="표준 3 3 2 2 2 4 2 4" xfId="6834"/>
    <cellStyle name="표준 3 3 2 2 2 4 2 5" xfId="9715"/>
    <cellStyle name="표준 3 3 2 2 2 4 2 6" xfId="12593"/>
    <cellStyle name="표준 3 3 2 2 2 4 3" xfId="1793"/>
    <cellStyle name="표준 3 3 2 2 2 4 3 2" xfId="4676"/>
    <cellStyle name="표준 3 3 2 2 2 4 3 3" xfId="7554"/>
    <cellStyle name="표준 3 3 2 2 2 4 3 4" xfId="10435"/>
    <cellStyle name="표준 3 3 2 2 2 4 3 5" xfId="13313"/>
    <cellStyle name="표준 3 3 2 2 2 4 4" xfId="3236"/>
    <cellStyle name="표준 3 3 2 2 2 4 5" xfId="6114"/>
    <cellStyle name="표준 3 3 2 2 2 4 6" xfId="8995"/>
    <cellStyle name="표준 3 3 2 2 2 4 7" xfId="11873"/>
    <cellStyle name="표준 3 3 2 2 2 5" xfId="495"/>
    <cellStyle name="표준 3 3 2 2 2 5 2" xfId="1215"/>
    <cellStyle name="표준 3 3 2 2 2 5 2 2" xfId="2655"/>
    <cellStyle name="표준 3 3 2 2 2 5 2 2 2" xfId="5538"/>
    <cellStyle name="표준 3 3 2 2 2 5 2 2 3" xfId="8416"/>
    <cellStyle name="표준 3 3 2 2 2 5 2 2 4" xfId="11297"/>
    <cellStyle name="표준 3 3 2 2 2 5 2 2 5" xfId="14175"/>
    <cellStyle name="표준 3 3 2 2 2 5 2 3" xfId="4098"/>
    <cellStyle name="표준 3 3 2 2 2 5 2 4" xfId="6976"/>
    <cellStyle name="표준 3 3 2 2 2 5 2 5" xfId="9857"/>
    <cellStyle name="표준 3 3 2 2 2 5 2 6" xfId="12735"/>
    <cellStyle name="표준 3 3 2 2 2 5 3" xfId="1935"/>
    <cellStyle name="표준 3 3 2 2 2 5 3 2" xfId="4818"/>
    <cellStyle name="표준 3 3 2 2 2 5 3 3" xfId="7696"/>
    <cellStyle name="표준 3 3 2 2 2 5 3 4" xfId="10577"/>
    <cellStyle name="표준 3 3 2 2 2 5 3 5" xfId="13455"/>
    <cellStyle name="표준 3 3 2 2 2 5 4" xfId="3378"/>
    <cellStyle name="표준 3 3 2 2 2 5 5" xfId="6256"/>
    <cellStyle name="표준 3 3 2 2 2 5 6" xfId="9137"/>
    <cellStyle name="표준 3 3 2 2 2 5 7" xfId="12015"/>
    <cellStyle name="표준 3 3 2 2 2 6" xfId="637"/>
    <cellStyle name="표준 3 3 2 2 2 6 2" xfId="1357"/>
    <cellStyle name="표준 3 3 2 2 2 6 2 2" xfId="2797"/>
    <cellStyle name="표준 3 3 2 2 2 6 2 2 2" xfId="5680"/>
    <cellStyle name="표준 3 3 2 2 2 6 2 2 3" xfId="8558"/>
    <cellStyle name="표준 3 3 2 2 2 6 2 2 4" xfId="11439"/>
    <cellStyle name="표준 3 3 2 2 2 6 2 2 5" xfId="14317"/>
    <cellStyle name="표준 3 3 2 2 2 6 2 3" xfId="4240"/>
    <cellStyle name="표준 3 3 2 2 2 6 2 4" xfId="7118"/>
    <cellStyle name="표준 3 3 2 2 2 6 2 5" xfId="9999"/>
    <cellStyle name="표준 3 3 2 2 2 6 2 6" xfId="12877"/>
    <cellStyle name="표준 3 3 2 2 2 6 3" xfId="2077"/>
    <cellStyle name="표준 3 3 2 2 2 6 3 2" xfId="4960"/>
    <cellStyle name="표준 3 3 2 2 2 6 3 3" xfId="7838"/>
    <cellStyle name="표준 3 3 2 2 2 6 3 4" xfId="10719"/>
    <cellStyle name="표준 3 3 2 2 2 6 3 5" xfId="13597"/>
    <cellStyle name="표준 3 3 2 2 2 6 4" xfId="3520"/>
    <cellStyle name="표준 3 3 2 2 2 6 5" xfId="6398"/>
    <cellStyle name="표준 3 3 2 2 2 6 6" xfId="9279"/>
    <cellStyle name="표준 3 3 2 2 2 6 7" xfId="12157"/>
    <cellStyle name="표준 3 3 2 2 2 7" xfId="781"/>
    <cellStyle name="표준 3 3 2 2 2 7 2" xfId="2221"/>
    <cellStyle name="표준 3 3 2 2 2 7 2 2" xfId="5104"/>
    <cellStyle name="표준 3 3 2 2 2 7 2 3" xfId="7982"/>
    <cellStyle name="표준 3 3 2 2 2 7 2 4" xfId="10863"/>
    <cellStyle name="표준 3 3 2 2 2 7 2 5" xfId="13741"/>
    <cellStyle name="표준 3 3 2 2 2 7 3" xfId="3664"/>
    <cellStyle name="표준 3 3 2 2 2 7 4" xfId="6542"/>
    <cellStyle name="표준 3 3 2 2 2 7 5" xfId="9423"/>
    <cellStyle name="표준 3 3 2 2 2 7 6" xfId="12301"/>
    <cellStyle name="표준 3 3 2 2 2 8" xfId="1501"/>
    <cellStyle name="표준 3 3 2 2 2 8 2" xfId="4384"/>
    <cellStyle name="표준 3 3 2 2 2 8 3" xfId="7262"/>
    <cellStyle name="표준 3 3 2 2 2 8 4" xfId="10143"/>
    <cellStyle name="표준 3 3 2 2 2 8 5" xfId="13021"/>
    <cellStyle name="표준 3 3 2 2 2 9" xfId="2944"/>
    <cellStyle name="표준 3 3 2 2 3" xfId="97"/>
    <cellStyle name="표준 3 3 2 2 3 10" xfId="8739"/>
    <cellStyle name="표준 3 3 2 2 3 11" xfId="11617"/>
    <cellStyle name="표준 3 3 2 2 3 2" xfId="241"/>
    <cellStyle name="표준 3 3 2 2 3 2 2" xfId="961"/>
    <cellStyle name="표준 3 3 2 2 3 2 2 2" xfId="2401"/>
    <cellStyle name="표준 3 3 2 2 3 2 2 2 2" xfId="5284"/>
    <cellStyle name="표준 3 3 2 2 3 2 2 2 3" xfId="8162"/>
    <cellStyle name="표준 3 3 2 2 3 2 2 2 4" xfId="11043"/>
    <cellStyle name="표준 3 3 2 2 3 2 2 2 5" xfId="13921"/>
    <cellStyle name="표준 3 3 2 2 3 2 2 3" xfId="3844"/>
    <cellStyle name="표준 3 3 2 2 3 2 2 4" xfId="6722"/>
    <cellStyle name="표준 3 3 2 2 3 2 2 5" xfId="9603"/>
    <cellStyle name="표준 3 3 2 2 3 2 2 6" xfId="12481"/>
    <cellStyle name="표준 3 3 2 2 3 2 3" xfId="1681"/>
    <cellStyle name="표준 3 3 2 2 3 2 3 2" xfId="4564"/>
    <cellStyle name="표준 3 3 2 2 3 2 3 3" xfId="7442"/>
    <cellStyle name="표준 3 3 2 2 3 2 3 4" xfId="10323"/>
    <cellStyle name="표준 3 3 2 2 3 2 3 5" xfId="13201"/>
    <cellStyle name="표준 3 3 2 2 3 2 4" xfId="3124"/>
    <cellStyle name="표준 3 3 2 2 3 2 5" xfId="6002"/>
    <cellStyle name="표준 3 3 2 2 3 2 6" xfId="8883"/>
    <cellStyle name="표준 3 3 2 2 3 2 7" xfId="11761"/>
    <cellStyle name="표준 3 3 2 2 3 3" xfId="389"/>
    <cellStyle name="표준 3 3 2 2 3 3 2" xfId="1109"/>
    <cellStyle name="표준 3 3 2 2 3 3 2 2" xfId="2549"/>
    <cellStyle name="표준 3 3 2 2 3 3 2 2 2" xfId="5432"/>
    <cellStyle name="표준 3 3 2 2 3 3 2 2 3" xfId="8310"/>
    <cellStyle name="표준 3 3 2 2 3 3 2 2 4" xfId="11191"/>
    <cellStyle name="표준 3 3 2 2 3 3 2 2 5" xfId="14069"/>
    <cellStyle name="표준 3 3 2 2 3 3 2 3" xfId="3992"/>
    <cellStyle name="표준 3 3 2 2 3 3 2 4" xfId="6870"/>
    <cellStyle name="표준 3 3 2 2 3 3 2 5" xfId="9751"/>
    <cellStyle name="표준 3 3 2 2 3 3 2 6" xfId="12629"/>
    <cellStyle name="표준 3 3 2 2 3 3 3" xfId="1829"/>
    <cellStyle name="표준 3 3 2 2 3 3 3 2" xfId="4712"/>
    <cellStyle name="표준 3 3 2 2 3 3 3 3" xfId="7590"/>
    <cellStyle name="표준 3 3 2 2 3 3 3 4" xfId="10471"/>
    <cellStyle name="표준 3 3 2 2 3 3 3 5" xfId="13349"/>
    <cellStyle name="표준 3 3 2 2 3 3 4" xfId="3272"/>
    <cellStyle name="표준 3 3 2 2 3 3 5" xfId="6150"/>
    <cellStyle name="표준 3 3 2 2 3 3 6" xfId="9031"/>
    <cellStyle name="표준 3 3 2 2 3 3 7" xfId="11909"/>
    <cellStyle name="표준 3 3 2 2 3 4" xfId="531"/>
    <cellStyle name="표준 3 3 2 2 3 4 2" xfId="1251"/>
    <cellStyle name="표준 3 3 2 2 3 4 2 2" xfId="2691"/>
    <cellStyle name="표준 3 3 2 2 3 4 2 2 2" xfId="5574"/>
    <cellStyle name="표준 3 3 2 2 3 4 2 2 3" xfId="8452"/>
    <cellStyle name="표준 3 3 2 2 3 4 2 2 4" xfId="11333"/>
    <cellStyle name="표준 3 3 2 2 3 4 2 2 5" xfId="14211"/>
    <cellStyle name="표준 3 3 2 2 3 4 2 3" xfId="4134"/>
    <cellStyle name="표준 3 3 2 2 3 4 2 4" xfId="7012"/>
    <cellStyle name="표준 3 3 2 2 3 4 2 5" xfId="9893"/>
    <cellStyle name="표준 3 3 2 2 3 4 2 6" xfId="12771"/>
    <cellStyle name="표준 3 3 2 2 3 4 3" xfId="1971"/>
    <cellStyle name="표준 3 3 2 2 3 4 3 2" xfId="4854"/>
    <cellStyle name="표준 3 3 2 2 3 4 3 3" xfId="7732"/>
    <cellStyle name="표준 3 3 2 2 3 4 3 4" xfId="10613"/>
    <cellStyle name="표준 3 3 2 2 3 4 3 5" xfId="13491"/>
    <cellStyle name="표준 3 3 2 2 3 4 4" xfId="3414"/>
    <cellStyle name="표준 3 3 2 2 3 4 5" xfId="6292"/>
    <cellStyle name="표준 3 3 2 2 3 4 6" xfId="9173"/>
    <cellStyle name="표준 3 3 2 2 3 4 7" xfId="12051"/>
    <cellStyle name="표준 3 3 2 2 3 5" xfId="673"/>
    <cellStyle name="표준 3 3 2 2 3 5 2" xfId="1393"/>
    <cellStyle name="표준 3 3 2 2 3 5 2 2" xfId="2833"/>
    <cellStyle name="표준 3 3 2 2 3 5 2 2 2" xfId="5716"/>
    <cellStyle name="표준 3 3 2 2 3 5 2 2 3" xfId="8594"/>
    <cellStyle name="표준 3 3 2 2 3 5 2 2 4" xfId="11475"/>
    <cellStyle name="표준 3 3 2 2 3 5 2 2 5" xfId="14353"/>
    <cellStyle name="표준 3 3 2 2 3 5 2 3" xfId="4276"/>
    <cellStyle name="표준 3 3 2 2 3 5 2 4" xfId="7154"/>
    <cellStyle name="표준 3 3 2 2 3 5 2 5" xfId="10035"/>
    <cellStyle name="표준 3 3 2 2 3 5 2 6" xfId="12913"/>
    <cellStyle name="표준 3 3 2 2 3 5 3" xfId="2113"/>
    <cellStyle name="표준 3 3 2 2 3 5 3 2" xfId="4996"/>
    <cellStyle name="표준 3 3 2 2 3 5 3 3" xfId="7874"/>
    <cellStyle name="표준 3 3 2 2 3 5 3 4" xfId="10755"/>
    <cellStyle name="표준 3 3 2 2 3 5 3 5" xfId="13633"/>
    <cellStyle name="표준 3 3 2 2 3 5 4" xfId="3556"/>
    <cellStyle name="표준 3 3 2 2 3 5 5" xfId="6434"/>
    <cellStyle name="표준 3 3 2 2 3 5 6" xfId="9315"/>
    <cellStyle name="표준 3 3 2 2 3 5 7" xfId="12193"/>
    <cellStyle name="표준 3 3 2 2 3 6" xfId="817"/>
    <cellStyle name="표준 3 3 2 2 3 6 2" xfId="2257"/>
    <cellStyle name="표준 3 3 2 2 3 6 2 2" xfId="5140"/>
    <cellStyle name="표준 3 3 2 2 3 6 2 3" xfId="8018"/>
    <cellStyle name="표준 3 3 2 2 3 6 2 4" xfId="10899"/>
    <cellStyle name="표준 3 3 2 2 3 6 2 5" xfId="13777"/>
    <cellStyle name="표준 3 3 2 2 3 6 3" xfId="3700"/>
    <cellStyle name="표준 3 3 2 2 3 6 4" xfId="6578"/>
    <cellStyle name="표준 3 3 2 2 3 6 5" xfId="9459"/>
    <cellStyle name="표준 3 3 2 2 3 6 6" xfId="12337"/>
    <cellStyle name="표준 3 3 2 2 3 7" xfId="1537"/>
    <cellStyle name="표준 3 3 2 2 3 7 2" xfId="4420"/>
    <cellStyle name="표준 3 3 2 2 3 7 3" xfId="7298"/>
    <cellStyle name="표준 3 3 2 2 3 7 4" xfId="10179"/>
    <cellStyle name="표준 3 3 2 2 3 7 5" xfId="13057"/>
    <cellStyle name="표준 3 3 2 2 3 8" xfId="2980"/>
    <cellStyle name="표준 3 3 2 2 3 9" xfId="5858"/>
    <cellStyle name="표준 3 3 2 2 4" xfId="169"/>
    <cellStyle name="표준 3 3 2 2 4 2" xfId="889"/>
    <cellStyle name="표준 3 3 2 2 4 2 2" xfId="2329"/>
    <cellStyle name="표준 3 3 2 2 4 2 2 2" xfId="5212"/>
    <cellStyle name="표준 3 3 2 2 4 2 2 3" xfId="8090"/>
    <cellStyle name="표준 3 3 2 2 4 2 2 4" xfId="10971"/>
    <cellStyle name="표준 3 3 2 2 4 2 2 5" xfId="13849"/>
    <cellStyle name="표준 3 3 2 2 4 2 3" xfId="3772"/>
    <cellStyle name="표준 3 3 2 2 4 2 4" xfId="6650"/>
    <cellStyle name="표준 3 3 2 2 4 2 5" xfId="9531"/>
    <cellStyle name="표준 3 3 2 2 4 2 6" xfId="12409"/>
    <cellStyle name="표준 3 3 2 2 4 3" xfId="1609"/>
    <cellStyle name="표준 3 3 2 2 4 3 2" xfId="4492"/>
    <cellStyle name="표준 3 3 2 2 4 3 3" xfId="7370"/>
    <cellStyle name="표준 3 3 2 2 4 3 4" xfId="10251"/>
    <cellStyle name="표준 3 3 2 2 4 3 5" xfId="13129"/>
    <cellStyle name="표준 3 3 2 2 4 4" xfId="3052"/>
    <cellStyle name="표준 3 3 2 2 4 5" xfId="5930"/>
    <cellStyle name="표준 3 3 2 2 4 6" xfId="8811"/>
    <cellStyle name="표준 3 3 2 2 4 7" xfId="11689"/>
    <cellStyle name="표준 3 3 2 2 5" xfId="317"/>
    <cellStyle name="표준 3 3 2 2 5 2" xfId="1037"/>
    <cellStyle name="표준 3 3 2 2 5 2 2" xfId="2477"/>
    <cellStyle name="표준 3 3 2 2 5 2 2 2" xfId="5360"/>
    <cellStyle name="표준 3 3 2 2 5 2 2 3" xfId="8238"/>
    <cellStyle name="표준 3 3 2 2 5 2 2 4" xfId="11119"/>
    <cellStyle name="표준 3 3 2 2 5 2 2 5" xfId="13997"/>
    <cellStyle name="표준 3 3 2 2 5 2 3" xfId="3920"/>
    <cellStyle name="표준 3 3 2 2 5 2 4" xfId="6798"/>
    <cellStyle name="표준 3 3 2 2 5 2 5" xfId="9679"/>
    <cellStyle name="표준 3 3 2 2 5 2 6" xfId="12557"/>
    <cellStyle name="표준 3 3 2 2 5 3" xfId="1757"/>
    <cellStyle name="표준 3 3 2 2 5 3 2" xfId="4640"/>
    <cellStyle name="표준 3 3 2 2 5 3 3" xfId="7518"/>
    <cellStyle name="표준 3 3 2 2 5 3 4" xfId="10399"/>
    <cellStyle name="표준 3 3 2 2 5 3 5" xfId="13277"/>
    <cellStyle name="표준 3 3 2 2 5 4" xfId="3200"/>
    <cellStyle name="표준 3 3 2 2 5 5" xfId="6078"/>
    <cellStyle name="표준 3 3 2 2 5 6" xfId="8959"/>
    <cellStyle name="표준 3 3 2 2 5 7" xfId="11837"/>
    <cellStyle name="표준 3 3 2 2 6" xfId="459"/>
    <cellStyle name="표준 3 3 2 2 6 2" xfId="1179"/>
    <cellStyle name="표준 3 3 2 2 6 2 2" xfId="2619"/>
    <cellStyle name="표준 3 3 2 2 6 2 2 2" xfId="5502"/>
    <cellStyle name="표준 3 3 2 2 6 2 2 3" xfId="8380"/>
    <cellStyle name="표준 3 3 2 2 6 2 2 4" xfId="11261"/>
    <cellStyle name="표준 3 3 2 2 6 2 2 5" xfId="14139"/>
    <cellStyle name="표준 3 3 2 2 6 2 3" xfId="4062"/>
    <cellStyle name="표준 3 3 2 2 6 2 4" xfId="6940"/>
    <cellStyle name="표준 3 3 2 2 6 2 5" xfId="9821"/>
    <cellStyle name="표준 3 3 2 2 6 2 6" xfId="12699"/>
    <cellStyle name="표준 3 3 2 2 6 3" xfId="1899"/>
    <cellStyle name="표준 3 3 2 2 6 3 2" xfId="4782"/>
    <cellStyle name="표준 3 3 2 2 6 3 3" xfId="7660"/>
    <cellStyle name="표준 3 3 2 2 6 3 4" xfId="10541"/>
    <cellStyle name="표준 3 3 2 2 6 3 5" xfId="13419"/>
    <cellStyle name="표준 3 3 2 2 6 4" xfId="3342"/>
    <cellStyle name="표준 3 3 2 2 6 5" xfId="6220"/>
    <cellStyle name="표준 3 3 2 2 6 6" xfId="9101"/>
    <cellStyle name="표준 3 3 2 2 6 7" xfId="11979"/>
    <cellStyle name="표준 3 3 2 2 7" xfId="601"/>
    <cellStyle name="표준 3 3 2 2 7 2" xfId="1321"/>
    <cellStyle name="표준 3 3 2 2 7 2 2" xfId="2761"/>
    <cellStyle name="표준 3 3 2 2 7 2 2 2" xfId="5644"/>
    <cellStyle name="표준 3 3 2 2 7 2 2 3" xfId="8522"/>
    <cellStyle name="표준 3 3 2 2 7 2 2 4" xfId="11403"/>
    <cellStyle name="표준 3 3 2 2 7 2 2 5" xfId="14281"/>
    <cellStyle name="표준 3 3 2 2 7 2 3" xfId="4204"/>
    <cellStyle name="표준 3 3 2 2 7 2 4" xfId="7082"/>
    <cellStyle name="표준 3 3 2 2 7 2 5" xfId="9963"/>
    <cellStyle name="표준 3 3 2 2 7 2 6" xfId="12841"/>
    <cellStyle name="표준 3 3 2 2 7 3" xfId="2041"/>
    <cellStyle name="표준 3 3 2 2 7 3 2" xfId="4924"/>
    <cellStyle name="표준 3 3 2 2 7 3 3" xfId="7802"/>
    <cellStyle name="표준 3 3 2 2 7 3 4" xfId="10683"/>
    <cellStyle name="표준 3 3 2 2 7 3 5" xfId="13561"/>
    <cellStyle name="표준 3 3 2 2 7 4" xfId="3484"/>
    <cellStyle name="표준 3 3 2 2 7 5" xfId="6362"/>
    <cellStyle name="표준 3 3 2 2 7 6" xfId="9243"/>
    <cellStyle name="표준 3 3 2 2 7 7" xfId="12121"/>
    <cellStyle name="표준 3 3 2 2 8" xfId="745"/>
    <cellStyle name="표준 3 3 2 2 8 2" xfId="2185"/>
    <cellStyle name="표준 3 3 2 2 8 2 2" xfId="5068"/>
    <cellStyle name="표준 3 3 2 2 8 2 3" xfId="7946"/>
    <cellStyle name="표준 3 3 2 2 8 2 4" xfId="10827"/>
    <cellStyle name="표준 3 3 2 2 8 2 5" xfId="13705"/>
    <cellStyle name="표준 3 3 2 2 8 3" xfId="3628"/>
    <cellStyle name="표준 3 3 2 2 8 4" xfId="6506"/>
    <cellStyle name="표준 3 3 2 2 8 5" xfId="9387"/>
    <cellStyle name="표준 3 3 2 2 8 6" xfId="12265"/>
    <cellStyle name="표준 3 3 2 2 9" xfId="1465"/>
    <cellStyle name="표준 3 3 2 2 9 2" xfId="4348"/>
    <cellStyle name="표준 3 3 2 2 9 3" xfId="7226"/>
    <cellStyle name="표준 3 3 2 2 9 4" xfId="10107"/>
    <cellStyle name="표준 3 3 2 2 9 5" xfId="12985"/>
    <cellStyle name="표준 3 3 2 3" xfId="60"/>
    <cellStyle name="표준 3 3 2 3 10" xfId="5821"/>
    <cellStyle name="표준 3 3 2 3 11" xfId="8702"/>
    <cellStyle name="표준 3 3 2 3 12" xfId="11580"/>
    <cellStyle name="표준 3 3 2 3 2" xfId="132"/>
    <cellStyle name="표준 3 3 2 3 2 10" xfId="8774"/>
    <cellStyle name="표준 3 3 2 3 2 11" xfId="11652"/>
    <cellStyle name="표준 3 3 2 3 2 2" xfId="276"/>
    <cellStyle name="표준 3 3 2 3 2 2 2" xfId="996"/>
    <cellStyle name="표준 3 3 2 3 2 2 2 2" xfId="2436"/>
    <cellStyle name="표준 3 3 2 3 2 2 2 2 2" xfId="5319"/>
    <cellStyle name="표준 3 3 2 3 2 2 2 2 3" xfId="8197"/>
    <cellStyle name="표준 3 3 2 3 2 2 2 2 4" xfId="11078"/>
    <cellStyle name="표준 3 3 2 3 2 2 2 2 5" xfId="13956"/>
    <cellStyle name="표준 3 3 2 3 2 2 2 3" xfId="3879"/>
    <cellStyle name="표준 3 3 2 3 2 2 2 4" xfId="6757"/>
    <cellStyle name="표준 3 3 2 3 2 2 2 5" xfId="9638"/>
    <cellStyle name="표준 3 3 2 3 2 2 2 6" xfId="12516"/>
    <cellStyle name="표준 3 3 2 3 2 2 3" xfId="1716"/>
    <cellStyle name="표준 3 3 2 3 2 2 3 2" xfId="4599"/>
    <cellStyle name="표준 3 3 2 3 2 2 3 3" xfId="7477"/>
    <cellStyle name="표준 3 3 2 3 2 2 3 4" xfId="10358"/>
    <cellStyle name="표준 3 3 2 3 2 2 3 5" xfId="13236"/>
    <cellStyle name="표준 3 3 2 3 2 2 4" xfId="3159"/>
    <cellStyle name="표준 3 3 2 3 2 2 5" xfId="6037"/>
    <cellStyle name="표준 3 3 2 3 2 2 6" xfId="8918"/>
    <cellStyle name="표준 3 3 2 3 2 2 7" xfId="11796"/>
    <cellStyle name="표준 3 3 2 3 2 3" xfId="424"/>
    <cellStyle name="표준 3 3 2 3 2 3 2" xfId="1144"/>
    <cellStyle name="표준 3 3 2 3 2 3 2 2" xfId="2584"/>
    <cellStyle name="표준 3 3 2 3 2 3 2 2 2" xfId="5467"/>
    <cellStyle name="표준 3 3 2 3 2 3 2 2 3" xfId="8345"/>
    <cellStyle name="표준 3 3 2 3 2 3 2 2 4" xfId="11226"/>
    <cellStyle name="표준 3 3 2 3 2 3 2 2 5" xfId="14104"/>
    <cellStyle name="표준 3 3 2 3 2 3 2 3" xfId="4027"/>
    <cellStyle name="표준 3 3 2 3 2 3 2 4" xfId="6905"/>
    <cellStyle name="표준 3 3 2 3 2 3 2 5" xfId="9786"/>
    <cellStyle name="표준 3 3 2 3 2 3 2 6" xfId="12664"/>
    <cellStyle name="표준 3 3 2 3 2 3 3" xfId="1864"/>
    <cellStyle name="표준 3 3 2 3 2 3 3 2" xfId="4747"/>
    <cellStyle name="표준 3 3 2 3 2 3 3 3" xfId="7625"/>
    <cellStyle name="표준 3 3 2 3 2 3 3 4" xfId="10506"/>
    <cellStyle name="표준 3 3 2 3 2 3 3 5" xfId="13384"/>
    <cellStyle name="표준 3 3 2 3 2 3 4" xfId="3307"/>
    <cellStyle name="표준 3 3 2 3 2 3 5" xfId="6185"/>
    <cellStyle name="표준 3 3 2 3 2 3 6" xfId="9066"/>
    <cellStyle name="표준 3 3 2 3 2 3 7" xfId="11944"/>
    <cellStyle name="표준 3 3 2 3 2 4" xfId="566"/>
    <cellStyle name="표준 3 3 2 3 2 4 2" xfId="1286"/>
    <cellStyle name="표준 3 3 2 3 2 4 2 2" xfId="2726"/>
    <cellStyle name="표준 3 3 2 3 2 4 2 2 2" xfId="5609"/>
    <cellStyle name="표준 3 3 2 3 2 4 2 2 3" xfId="8487"/>
    <cellStyle name="표준 3 3 2 3 2 4 2 2 4" xfId="11368"/>
    <cellStyle name="표준 3 3 2 3 2 4 2 2 5" xfId="14246"/>
    <cellStyle name="표준 3 3 2 3 2 4 2 3" xfId="4169"/>
    <cellStyle name="표준 3 3 2 3 2 4 2 4" xfId="7047"/>
    <cellStyle name="표준 3 3 2 3 2 4 2 5" xfId="9928"/>
    <cellStyle name="표준 3 3 2 3 2 4 2 6" xfId="12806"/>
    <cellStyle name="표준 3 3 2 3 2 4 3" xfId="2006"/>
    <cellStyle name="표준 3 3 2 3 2 4 3 2" xfId="4889"/>
    <cellStyle name="표준 3 3 2 3 2 4 3 3" xfId="7767"/>
    <cellStyle name="표준 3 3 2 3 2 4 3 4" xfId="10648"/>
    <cellStyle name="표준 3 3 2 3 2 4 3 5" xfId="13526"/>
    <cellStyle name="표준 3 3 2 3 2 4 4" xfId="3449"/>
    <cellStyle name="표준 3 3 2 3 2 4 5" xfId="6327"/>
    <cellStyle name="표준 3 3 2 3 2 4 6" xfId="9208"/>
    <cellStyle name="표준 3 3 2 3 2 4 7" xfId="12086"/>
    <cellStyle name="표준 3 3 2 3 2 5" xfId="708"/>
    <cellStyle name="표준 3 3 2 3 2 5 2" xfId="1428"/>
    <cellStyle name="표준 3 3 2 3 2 5 2 2" xfId="2868"/>
    <cellStyle name="표준 3 3 2 3 2 5 2 2 2" xfId="5751"/>
    <cellStyle name="표준 3 3 2 3 2 5 2 2 3" xfId="8629"/>
    <cellStyle name="표준 3 3 2 3 2 5 2 2 4" xfId="11510"/>
    <cellStyle name="표준 3 3 2 3 2 5 2 2 5" xfId="14388"/>
    <cellStyle name="표준 3 3 2 3 2 5 2 3" xfId="4311"/>
    <cellStyle name="표준 3 3 2 3 2 5 2 4" xfId="7189"/>
    <cellStyle name="표준 3 3 2 3 2 5 2 5" xfId="10070"/>
    <cellStyle name="표준 3 3 2 3 2 5 2 6" xfId="12948"/>
    <cellStyle name="표준 3 3 2 3 2 5 3" xfId="2148"/>
    <cellStyle name="표준 3 3 2 3 2 5 3 2" xfId="5031"/>
    <cellStyle name="표준 3 3 2 3 2 5 3 3" xfId="7909"/>
    <cellStyle name="표준 3 3 2 3 2 5 3 4" xfId="10790"/>
    <cellStyle name="표준 3 3 2 3 2 5 3 5" xfId="13668"/>
    <cellStyle name="표준 3 3 2 3 2 5 4" xfId="3591"/>
    <cellStyle name="표준 3 3 2 3 2 5 5" xfId="6469"/>
    <cellStyle name="표준 3 3 2 3 2 5 6" xfId="9350"/>
    <cellStyle name="표준 3 3 2 3 2 5 7" xfId="12228"/>
    <cellStyle name="표준 3 3 2 3 2 6" xfId="852"/>
    <cellStyle name="표준 3 3 2 3 2 6 2" xfId="2292"/>
    <cellStyle name="표준 3 3 2 3 2 6 2 2" xfId="5175"/>
    <cellStyle name="표준 3 3 2 3 2 6 2 3" xfId="8053"/>
    <cellStyle name="표준 3 3 2 3 2 6 2 4" xfId="10934"/>
    <cellStyle name="표준 3 3 2 3 2 6 2 5" xfId="13812"/>
    <cellStyle name="표준 3 3 2 3 2 6 3" xfId="3735"/>
    <cellStyle name="표준 3 3 2 3 2 6 4" xfId="6613"/>
    <cellStyle name="표준 3 3 2 3 2 6 5" xfId="9494"/>
    <cellStyle name="표준 3 3 2 3 2 6 6" xfId="12372"/>
    <cellStyle name="표준 3 3 2 3 2 7" xfId="1572"/>
    <cellStyle name="표준 3 3 2 3 2 7 2" xfId="4455"/>
    <cellStyle name="표준 3 3 2 3 2 7 3" xfId="7333"/>
    <cellStyle name="표준 3 3 2 3 2 7 4" xfId="10214"/>
    <cellStyle name="표준 3 3 2 3 2 7 5" xfId="13092"/>
    <cellStyle name="표준 3 3 2 3 2 8" xfId="3015"/>
    <cellStyle name="표준 3 3 2 3 2 9" xfId="5893"/>
    <cellStyle name="표준 3 3 2 3 3" xfId="204"/>
    <cellStyle name="표준 3 3 2 3 3 2" xfId="924"/>
    <cellStyle name="표준 3 3 2 3 3 2 2" xfId="2364"/>
    <cellStyle name="표준 3 3 2 3 3 2 2 2" xfId="5247"/>
    <cellStyle name="표준 3 3 2 3 3 2 2 3" xfId="8125"/>
    <cellStyle name="표준 3 3 2 3 3 2 2 4" xfId="11006"/>
    <cellStyle name="표준 3 3 2 3 3 2 2 5" xfId="13884"/>
    <cellStyle name="표준 3 3 2 3 3 2 3" xfId="3807"/>
    <cellStyle name="표준 3 3 2 3 3 2 4" xfId="6685"/>
    <cellStyle name="표준 3 3 2 3 3 2 5" xfId="9566"/>
    <cellStyle name="표준 3 3 2 3 3 2 6" xfId="12444"/>
    <cellStyle name="표준 3 3 2 3 3 3" xfId="1644"/>
    <cellStyle name="표준 3 3 2 3 3 3 2" xfId="4527"/>
    <cellStyle name="표준 3 3 2 3 3 3 3" xfId="7405"/>
    <cellStyle name="표준 3 3 2 3 3 3 4" xfId="10286"/>
    <cellStyle name="표준 3 3 2 3 3 3 5" xfId="13164"/>
    <cellStyle name="표준 3 3 2 3 3 4" xfId="3087"/>
    <cellStyle name="표준 3 3 2 3 3 5" xfId="5965"/>
    <cellStyle name="표준 3 3 2 3 3 6" xfId="8846"/>
    <cellStyle name="표준 3 3 2 3 3 7" xfId="11724"/>
    <cellStyle name="표준 3 3 2 3 4" xfId="352"/>
    <cellStyle name="표준 3 3 2 3 4 2" xfId="1072"/>
    <cellStyle name="표준 3 3 2 3 4 2 2" xfId="2512"/>
    <cellStyle name="표준 3 3 2 3 4 2 2 2" xfId="5395"/>
    <cellStyle name="표준 3 3 2 3 4 2 2 3" xfId="8273"/>
    <cellStyle name="표준 3 3 2 3 4 2 2 4" xfId="11154"/>
    <cellStyle name="표준 3 3 2 3 4 2 2 5" xfId="14032"/>
    <cellStyle name="표준 3 3 2 3 4 2 3" xfId="3955"/>
    <cellStyle name="표준 3 3 2 3 4 2 4" xfId="6833"/>
    <cellStyle name="표준 3 3 2 3 4 2 5" xfId="9714"/>
    <cellStyle name="표준 3 3 2 3 4 2 6" xfId="12592"/>
    <cellStyle name="표준 3 3 2 3 4 3" xfId="1792"/>
    <cellStyle name="표준 3 3 2 3 4 3 2" xfId="4675"/>
    <cellStyle name="표준 3 3 2 3 4 3 3" xfId="7553"/>
    <cellStyle name="표준 3 3 2 3 4 3 4" xfId="10434"/>
    <cellStyle name="표준 3 3 2 3 4 3 5" xfId="13312"/>
    <cellStyle name="표준 3 3 2 3 4 4" xfId="3235"/>
    <cellStyle name="표준 3 3 2 3 4 5" xfId="6113"/>
    <cellStyle name="표준 3 3 2 3 4 6" xfId="8994"/>
    <cellStyle name="표준 3 3 2 3 4 7" xfId="11872"/>
    <cellStyle name="표준 3 3 2 3 5" xfId="494"/>
    <cellStyle name="표준 3 3 2 3 5 2" xfId="1214"/>
    <cellStyle name="표준 3 3 2 3 5 2 2" xfId="2654"/>
    <cellStyle name="표준 3 3 2 3 5 2 2 2" xfId="5537"/>
    <cellStyle name="표준 3 3 2 3 5 2 2 3" xfId="8415"/>
    <cellStyle name="표준 3 3 2 3 5 2 2 4" xfId="11296"/>
    <cellStyle name="표준 3 3 2 3 5 2 2 5" xfId="14174"/>
    <cellStyle name="표준 3 3 2 3 5 2 3" xfId="4097"/>
    <cellStyle name="표준 3 3 2 3 5 2 4" xfId="6975"/>
    <cellStyle name="표준 3 3 2 3 5 2 5" xfId="9856"/>
    <cellStyle name="표준 3 3 2 3 5 2 6" xfId="12734"/>
    <cellStyle name="표준 3 3 2 3 5 3" xfId="1934"/>
    <cellStyle name="표준 3 3 2 3 5 3 2" xfId="4817"/>
    <cellStyle name="표준 3 3 2 3 5 3 3" xfId="7695"/>
    <cellStyle name="표준 3 3 2 3 5 3 4" xfId="10576"/>
    <cellStyle name="표준 3 3 2 3 5 3 5" xfId="13454"/>
    <cellStyle name="표준 3 3 2 3 5 4" xfId="3377"/>
    <cellStyle name="표준 3 3 2 3 5 5" xfId="6255"/>
    <cellStyle name="표준 3 3 2 3 5 6" xfId="9136"/>
    <cellStyle name="표준 3 3 2 3 5 7" xfId="12014"/>
    <cellStyle name="표준 3 3 2 3 6" xfId="636"/>
    <cellStyle name="표준 3 3 2 3 6 2" xfId="1356"/>
    <cellStyle name="표준 3 3 2 3 6 2 2" xfId="2796"/>
    <cellStyle name="표준 3 3 2 3 6 2 2 2" xfId="5679"/>
    <cellStyle name="표준 3 3 2 3 6 2 2 3" xfId="8557"/>
    <cellStyle name="표준 3 3 2 3 6 2 2 4" xfId="11438"/>
    <cellStyle name="표준 3 3 2 3 6 2 2 5" xfId="14316"/>
    <cellStyle name="표준 3 3 2 3 6 2 3" xfId="4239"/>
    <cellStyle name="표준 3 3 2 3 6 2 4" xfId="7117"/>
    <cellStyle name="표준 3 3 2 3 6 2 5" xfId="9998"/>
    <cellStyle name="표준 3 3 2 3 6 2 6" xfId="12876"/>
    <cellStyle name="표준 3 3 2 3 6 3" xfId="2076"/>
    <cellStyle name="표준 3 3 2 3 6 3 2" xfId="4959"/>
    <cellStyle name="표준 3 3 2 3 6 3 3" xfId="7837"/>
    <cellStyle name="표준 3 3 2 3 6 3 4" xfId="10718"/>
    <cellStyle name="표준 3 3 2 3 6 3 5" xfId="13596"/>
    <cellStyle name="표준 3 3 2 3 6 4" xfId="3519"/>
    <cellStyle name="표준 3 3 2 3 6 5" xfId="6397"/>
    <cellStyle name="표준 3 3 2 3 6 6" xfId="9278"/>
    <cellStyle name="표준 3 3 2 3 6 7" xfId="12156"/>
    <cellStyle name="표준 3 3 2 3 7" xfId="780"/>
    <cellStyle name="표준 3 3 2 3 7 2" xfId="2220"/>
    <cellStyle name="표준 3 3 2 3 7 2 2" xfId="5103"/>
    <cellStyle name="표준 3 3 2 3 7 2 3" xfId="7981"/>
    <cellStyle name="표준 3 3 2 3 7 2 4" xfId="10862"/>
    <cellStyle name="표준 3 3 2 3 7 2 5" xfId="13740"/>
    <cellStyle name="표준 3 3 2 3 7 3" xfId="3663"/>
    <cellStyle name="표준 3 3 2 3 7 4" xfId="6541"/>
    <cellStyle name="표준 3 3 2 3 7 5" xfId="9422"/>
    <cellStyle name="표준 3 3 2 3 7 6" xfId="12300"/>
    <cellStyle name="표준 3 3 2 3 8" xfId="1500"/>
    <cellStyle name="표준 3 3 2 3 8 2" xfId="4383"/>
    <cellStyle name="표준 3 3 2 3 8 3" xfId="7261"/>
    <cellStyle name="표준 3 3 2 3 8 4" xfId="10142"/>
    <cellStyle name="표준 3 3 2 3 8 5" xfId="13020"/>
    <cellStyle name="표준 3 3 2 3 9" xfId="2943"/>
    <cellStyle name="표준 3 3 2 4" xfId="96"/>
    <cellStyle name="표준 3 3 2 4 10" xfId="8738"/>
    <cellStyle name="표준 3 3 2 4 11" xfId="11616"/>
    <cellStyle name="표준 3 3 2 4 2" xfId="240"/>
    <cellStyle name="표준 3 3 2 4 2 2" xfId="960"/>
    <cellStyle name="표준 3 3 2 4 2 2 2" xfId="2400"/>
    <cellStyle name="표준 3 3 2 4 2 2 2 2" xfId="5283"/>
    <cellStyle name="표준 3 3 2 4 2 2 2 3" xfId="8161"/>
    <cellStyle name="표준 3 3 2 4 2 2 2 4" xfId="11042"/>
    <cellStyle name="표준 3 3 2 4 2 2 2 5" xfId="13920"/>
    <cellStyle name="표준 3 3 2 4 2 2 3" xfId="3843"/>
    <cellStyle name="표준 3 3 2 4 2 2 4" xfId="6721"/>
    <cellStyle name="표준 3 3 2 4 2 2 5" xfId="9602"/>
    <cellStyle name="표준 3 3 2 4 2 2 6" xfId="12480"/>
    <cellStyle name="표준 3 3 2 4 2 3" xfId="1680"/>
    <cellStyle name="표준 3 3 2 4 2 3 2" xfId="4563"/>
    <cellStyle name="표준 3 3 2 4 2 3 3" xfId="7441"/>
    <cellStyle name="표준 3 3 2 4 2 3 4" xfId="10322"/>
    <cellStyle name="표준 3 3 2 4 2 3 5" xfId="13200"/>
    <cellStyle name="표준 3 3 2 4 2 4" xfId="3123"/>
    <cellStyle name="표준 3 3 2 4 2 5" xfId="6001"/>
    <cellStyle name="표준 3 3 2 4 2 6" xfId="8882"/>
    <cellStyle name="표준 3 3 2 4 2 7" xfId="11760"/>
    <cellStyle name="표준 3 3 2 4 3" xfId="388"/>
    <cellStyle name="표준 3 3 2 4 3 2" xfId="1108"/>
    <cellStyle name="표준 3 3 2 4 3 2 2" xfId="2548"/>
    <cellStyle name="표준 3 3 2 4 3 2 2 2" xfId="5431"/>
    <cellStyle name="표준 3 3 2 4 3 2 2 3" xfId="8309"/>
    <cellStyle name="표준 3 3 2 4 3 2 2 4" xfId="11190"/>
    <cellStyle name="표준 3 3 2 4 3 2 2 5" xfId="14068"/>
    <cellStyle name="표준 3 3 2 4 3 2 3" xfId="3991"/>
    <cellStyle name="표준 3 3 2 4 3 2 4" xfId="6869"/>
    <cellStyle name="표준 3 3 2 4 3 2 5" xfId="9750"/>
    <cellStyle name="표준 3 3 2 4 3 2 6" xfId="12628"/>
    <cellStyle name="표준 3 3 2 4 3 3" xfId="1828"/>
    <cellStyle name="표준 3 3 2 4 3 3 2" xfId="4711"/>
    <cellStyle name="표준 3 3 2 4 3 3 3" xfId="7589"/>
    <cellStyle name="표준 3 3 2 4 3 3 4" xfId="10470"/>
    <cellStyle name="표준 3 3 2 4 3 3 5" xfId="13348"/>
    <cellStyle name="표준 3 3 2 4 3 4" xfId="3271"/>
    <cellStyle name="표준 3 3 2 4 3 5" xfId="6149"/>
    <cellStyle name="표준 3 3 2 4 3 6" xfId="9030"/>
    <cellStyle name="표준 3 3 2 4 3 7" xfId="11908"/>
    <cellStyle name="표준 3 3 2 4 4" xfId="530"/>
    <cellStyle name="표준 3 3 2 4 4 2" xfId="1250"/>
    <cellStyle name="표준 3 3 2 4 4 2 2" xfId="2690"/>
    <cellStyle name="표준 3 3 2 4 4 2 2 2" xfId="5573"/>
    <cellStyle name="표준 3 3 2 4 4 2 2 3" xfId="8451"/>
    <cellStyle name="표준 3 3 2 4 4 2 2 4" xfId="11332"/>
    <cellStyle name="표준 3 3 2 4 4 2 2 5" xfId="14210"/>
    <cellStyle name="표준 3 3 2 4 4 2 3" xfId="4133"/>
    <cellStyle name="표준 3 3 2 4 4 2 4" xfId="7011"/>
    <cellStyle name="표준 3 3 2 4 4 2 5" xfId="9892"/>
    <cellStyle name="표준 3 3 2 4 4 2 6" xfId="12770"/>
    <cellStyle name="표준 3 3 2 4 4 3" xfId="1970"/>
    <cellStyle name="표준 3 3 2 4 4 3 2" xfId="4853"/>
    <cellStyle name="표준 3 3 2 4 4 3 3" xfId="7731"/>
    <cellStyle name="표준 3 3 2 4 4 3 4" xfId="10612"/>
    <cellStyle name="표준 3 3 2 4 4 3 5" xfId="13490"/>
    <cellStyle name="표준 3 3 2 4 4 4" xfId="3413"/>
    <cellStyle name="표준 3 3 2 4 4 5" xfId="6291"/>
    <cellStyle name="표준 3 3 2 4 4 6" xfId="9172"/>
    <cellStyle name="표준 3 3 2 4 4 7" xfId="12050"/>
    <cellStyle name="표준 3 3 2 4 5" xfId="672"/>
    <cellStyle name="표준 3 3 2 4 5 2" xfId="1392"/>
    <cellStyle name="표준 3 3 2 4 5 2 2" xfId="2832"/>
    <cellStyle name="표준 3 3 2 4 5 2 2 2" xfId="5715"/>
    <cellStyle name="표준 3 3 2 4 5 2 2 3" xfId="8593"/>
    <cellStyle name="표준 3 3 2 4 5 2 2 4" xfId="11474"/>
    <cellStyle name="표준 3 3 2 4 5 2 2 5" xfId="14352"/>
    <cellStyle name="표준 3 3 2 4 5 2 3" xfId="4275"/>
    <cellStyle name="표준 3 3 2 4 5 2 4" xfId="7153"/>
    <cellStyle name="표준 3 3 2 4 5 2 5" xfId="10034"/>
    <cellStyle name="표준 3 3 2 4 5 2 6" xfId="12912"/>
    <cellStyle name="표준 3 3 2 4 5 3" xfId="2112"/>
    <cellStyle name="표준 3 3 2 4 5 3 2" xfId="4995"/>
    <cellStyle name="표준 3 3 2 4 5 3 3" xfId="7873"/>
    <cellStyle name="표준 3 3 2 4 5 3 4" xfId="10754"/>
    <cellStyle name="표준 3 3 2 4 5 3 5" xfId="13632"/>
    <cellStyle name="표준 3 3 2 4 5 4" xfId="3555"/>
    <cellStyle name="표준 3 3 2 4 5 5" xfId="6433"/>
    <cellStyle name="표준 3 3 2 4 5 6" xfId="9314"/>
    <cellStyle name="표준 3 3 2 4 5 7" xfId="12192"/>
    <cellStyle name="표준 3 3 2 4 6" xfId="816"/>
    <cellStyle name="표준 3 3 2 4 6 2" xfId="2256"/>
    <cellStyle name="표준 3 3 2 4 6 2 2" xfId="5139"/>
    <cellStyle name="표준 3 3 2 4 6 2 3" xfId="8017"/>
    <cellStyle name="표준 3 3 2 4 6 2 4" xfId="10898"/>
    <cellStyle name="표준 3 3 2 4 6 2 5" xfId="13776"/>
    <cellStyle name="표준 3 3 2 4 6 3" xfId="3699"/>
    <cellStyle name="표준 3 3 2 4 6 4" xfId="6577"/>
    <cellStyle name="표준 3 3 2 4 6 5" xfId="9458"/>
    <cellStyle name="표준 3 3 2 4 6 6" xfId="12336"/>
    <cellStyle name="표준 3 3 2 4 7" xfId="1536"/>
    <cellStyle name="표준 3 3 2 4 7 2" xfId="4419"/>
    <cellStyle name="표준 3 3 2 4 7 3" xfId="7297"/>
    <cellStyle name="표준 3 3 2 4 7 4" xfId="10178"/>
    <cellStyle name="표준 3 3 2 4 7 5" xfId="13056"/>
    <cellStyle name="표준 3 3 2 4 8" xfId="2979"/>
    <cellStyle name="표준 3 3 2 4 9" xfId="5857"/>
    <cellStyle name="표준 3 3 2 5" xfId="168"/>
    <cellStyle name="표준 3 3 2 5 2" xfId="888"/>
    <cellStyle name="표준 3 3 2 5 2 2" xfId="2328"/>
    <cellStyle name="표준 3 3 2 5 2 2 2" xfId="5211"/>
    <cellStyle name="표준 3 3 2 5 2 2 3" xfId="8089"/>
    <cellStyle name="표준 3 3 2 5 2 2 4" xfId="10970"/>
    <cellStyle name="표준 3 3 2 5 2 2 5" xfId="13848"/>
    <cellStyle name="표준 3 3 2 5 2 3" xfId="3771"/>
    <cellStyle name="표준 3 3 2 5 2 4" xfId="6649"/>
    <cellStyle name="표준 3 3 2 5 2 5" xfId="9530"/>
    <cellStyle name="표준 3 3 2 5 2 6" xfId="12408"/>
    <cellStyle name="표준 3 3 2 5 3" xfId="1608"/>
    <cellStyle name="표준 3 3 2 5 3 2" xfId="4491"/>
    <cellStyle name="표준 3 3 2 5 3 3" xfId="7369"/>
    <cellStyle name="표준 3 3 2 5 3 4" xfId="10250"/>
    <cellStyle name="표준 3 3 2 5 3 5" xfId="13128"/>
    <cellStyle name="표준 3 3 2 5 4" xfId="3051"/>
    <cellStyle name="표준 3 3 2 5 5" xfId="5929"/>
    <cellStyle name="표준 3 3 2 5 6" xfId="8810"/>
    <cellStyle name="표준 3 3 2 5 7" xfId="11688"/>
    <cellStyle name="표준 3 3 2 6" xfId="316"/>
    <cellStyle name="표준 3 3 2 6 2" xfId="1036"/>
    <cellStyle name="표준 3 3 2 6 2 2" xfId="2476"/>
    <cellStyle name="표준 3 3 2 6 2 2 2" xfId="5359"/>
    <cellStyle name="표준 3 3 2 6 2 2 3" xfId="8237"/>
    <cellStyle name="표준 3 3 2 6 2 2 4" xfId="11118"/>
    <cellStyle name="표준 3 3 2 6 2 2 5" xfId="13996"/>
    <cellStyle name="표준 3 3 2 6 2 3" xfId="3919"/>
    <cellStyle name="표준 3 3 2 6 2 4" xfId="6797"/>
    <cellStyle name="표준 3 3 2 6 2 5" xfId="9678"/>
    <cellStyle name="표준 3 3 2 6 2 6" xfId="12556"/>
    <cellStyle name="표준 3 3 2 6 3" xfId="1756"/>
    <cellStyle name="표준 3 3 2 6 3 2" xfId="4639"/>
    <cellStyle name="표준 3 3 2 6 3 3" xfId="7517"/>
    <cellStyle name="표준 3 3 2 6 3 4" xfId="10398"/>
    <cellStyle name="표준 3 3 2 6 3 5" xfId="13276"/>
    <cellStyle name="표준 3 3 2 6 4" xfId="3199"/>
    <cellStyle name="표준 3 3 2 6 5" xfId="6077"/>
    <cellStyle name="표준 3 3 2 6 6" xfId="8958"/>
    <cellStyle name="표준 3 3 2 6 7" xfId="11836"/>
    <cellStyle name="표준 3 3 2 7" xfId="458"/>
    <cellStyle name="표준 3 3 2 7 2" xfId="1178"/>
    <cellStyle name="표준 3 3 2 7 2 2" xfId="2618"/>
    <cellStyle name="표준 3 3 2 7 2 2 2" xfId="5501"/>
    <cellStyle name="표준 3 3 2 7 2 2 3" xfId="8379"/>
    <cellStyle name="표준 3 3 2 7 2 2 4" xfId="11260"/>
    <cellStyle name="표준 3 3 2 7 2 2 5" xfId="14138"/>
    <cellStyle name="표준 3 3 2 7 2 3" xfId="4061"/>
    <cellStyle name="표준 3 3 2 7 2 4" xfId="6939"/>
    <cellStyle name="표준 3 3 2 7 2 5" xfId="9820"/>
    <cellStyle name="표준 3 3 2 7 2 6" xfId="12698"/>
    <cellStyle name="표준 3 3 2 7 3" xfId="1898"/>
    <cellStyle name="표준 3 3 2 7 3 2" xfId="4781"/>
    <cellStyle name="표준 3 3 2 7 3 3" xfId="7659"/>
    <cellStyle name="표준 3 3 2 7 3 4" xfId="10540"/>
    <cellStyle name="표준 3 3 2 7 3 5" xfId="13418"/>
    <cellStyle name="표준 3 3 2 7 4" xfId="3341"/>
    <cellStyle name="표준 3 3 2 7 5" xfId="6219"/>
    <cellStyle name="표준 3 3 2 7 6" xfId="9100"/>
    <cellStyle name="표준 3 3 2 7 7" xfId="11978"/>
    <cellStyle name="표준 3 3 2 8" xfId="600"/>
    <cellStyle name="표준 3 3 2 8 2" xfId="1320"/>
    <cellStyle name="표준 3 3 2 8 2 2" xfId="2760"/>
    <cellStyle name="표준 3 3 2 8 2 2 2" xfId="5643"/>
    <cellStyle name="표준 3 3 2 8 2 2 3" xfId="8521"/>
    <cellStyle name="표준 3 3 2 8 2 2 4" xfId="11402"/>
    <cellStyle name="표준 3 3 2 8 2 2 5" xfId="14280"/>
    <cellStyle name="표준 3 3 2 8 2 3" xfId="4203"/>
    <cellStyle name="표준 3 3 2 8 2 4" xfId="7081"/>
    <cellStyle name="표준 3 3 2 8 2 5" xfId="9962"/>
    <cellStyle name="표준 3 3 2 8 2 6" xfId="12840"/>
    <cellStyle name="표준 3 3 2 8 3" xfId="2040"/>
    <cellStyle name="표준 3 3 2 8 3 2" xfId="4923"/>
    <cellStyle name="표준 3 3 2 8 3 3" xfId="7801"/>
    <cellStyle name="표준 3 3 2 8 3 4" xfId="10682"/>
    <cellStyle name="표준 3 3 2 8 3 5" xfId="13560"/>
    <cellStyle name="표준 3 3 2 8 4" xfId="3483"/>
    <cellStyle name="표준 3 3 2 8 5" xfId="6361"/>
    <cellStyle name="표준 3 3 2 8 6" xfId="9242"/>
    <cellStyle name="표준 3 3 2 8 7" xfId="12120"/>
    <cellStyle name="표준 3 3 2 9" xfId="744"/>
    <cellStyle name="표준 3 3 2 9 2" xfId="2184"/>
    <cellStyle name="표준 3 3 2 9 2 2" xfId="5067"/>
    <cellStyle name="표준 3 3 2 9 2 3" xfId="7945"/>
    <cellStyle name="표준 3 3 2 9 2 4" xfId="10826"/>
    <cellStyle name="표준 3 3 2 9 2 5" xfId="13704"/>
    <cellStyle name="표준 3 3 2 9 3" xfId="3627"/>
    <cellStyle name="표준 3 3 2 9 4" xfId="6505"/>
    <cellStyle name="표준 3 3 2 9 5" xfId="9386"/>
    <cellStyle name="표준 3 3 2 9 6" xfId="12264"/>
    <cellStyle name="표준 3 3 3" xfId="26"/>
    <cellStyle name="표준 3 3 3 10" xfId="1466"/>
    <cellStyle name="표준 3 3 3 10 2" xfId="4349"/>
    <cellStyle name="표준 3 3 3 10 3" xfId="7227"/>
    <cellStyle name="표준 3 3 3 10 4" xfId="10108"/>
    <cellStyle name="표준 3 3 3 10 5" xfId="12986"/>
    <cellStyle name="표준 3 3 3 11" xfId="2909"/>
    <cellStyle name="표준 3 3 3 12" xfId="5787"/>
    <cellStyle name="표준 3 3 3 13" xfId="8668"/>
    <cellStyle name="표준 3 3 3 14" xfId="11546"/>
    <cellStyle name="표준 3 3 3 2" xfId="27"/>
    <cellStyle name="표준 3 3 3 2 10" xfId="2910"/>
    <cellStyle name="표준 3 3 3 2 11" xfId="5788"/>
    <cellStyle name="표준 3 3 3 2 12" xfId="8669"/>
    <cellStyle name="표준 3 3 3 2 13" xfId="11547"/>
    <cellStyle name="표준 3 3 3 2 2" xfId="63"/>
    <cellStyle name="표준 3 3 3 2 2 10" xfId="5824"/>
    <cellStyle name="표준 3 3 3 2 2 11" xfId="8705"/>
    <cellStyle name="표준 3 3 3 2 2 12" xfId="11583"/>
    <cellStyle name="표준 3 3 3 2 2 2" xfId="135"/>
    <cellStyle name="표준 3 3 3 2 2 2 10" xfId="8777"/>
    <cellStyle name="표준 3 3 3 2 2 2 11" xfId="11655"/>
    <cellStyle name="표준 3 3 3 2 2 2 2" xfId="279"/>
    <cellStyle name="표준 3 3 3 2 2 2 2 2" xfId="999"/>
    <cellStyle name="표준 3 3 3 2 2 2 2 2 2" xfId="2439"/>
    <cellStyle name="표준 3 3 3 2 2 2 2 2 2 2" xfId="5322"/>
    <cellStyle name="표준 3 3 3 2 2 2 2 2 2 3" xfId="8200"/>
    <cellStyle name="표준 3 3 3 2 2 2 2 2 2 4" xfId="11081"/>
    <cellStyle name="표준 3 3 3 2 2 2 2 2 2 5" xfId="13959"/>
    <cellStyle name="표준 3 3 3 2 2 2 2 2 3" xfId="3882"/>
    <cellStyle name="표준 3 3 3 2 2 2 2 2 4" xfId="6760"/>
    <cellStyle name="표준 3 3 3 2 2 2 2 2 5" xfId="9641"/>
    <cellStyle name="표준 3 3 3 2 2 2 2 2 6" xfId="12519"/>
    <cellStyle name="표준 3 3 3 2 2 2 2 3" xfId="1719"/>
    <cellStyle name="표준 3 3 3 2 2 2 2 3 2" xfId="4602"/>
    <cellStyle name="표준 3 3 3 2 2 2 2 3 3" xfId="7480"/>
    <cellStyle name="표준 3 3 3 2 2 2 2 3 4" xfId="10361"/>
    <cellStyle name="표준 3 3 3 2 2 2 2 3 5" xfId="13239"/>
    <cellStyle name="표준 3 3 3 2 2 2 2 4" xfId="3162"/>
    <cellStyle name="표준 3 3 3 2 2 2 2 5" xfId="6040"/>
    <cellStyle name="표준 3 3 3 2 2 2 2 6" xfId="8921"/>
    <cellStyle name="표준 3 3 3 2 2 2 2 7" xfId="11799"/>
    <cellStyle name="표준 3 3 3 2 2 2 3" xfId="427"/>
    <cellStyle name="표준 3 3 3 2 2 2 3 2" xfId="1147"/>
    <cellStyle name="표준 3 3 3 2 2 2 3 2 2" xfId="2587"/>
    <cellStyle name="표준 3 3 3 2 2 2 3 2 2 2" xfId="5470"/>
    <cellStyle name="표준 3 3 3 2 2 2 3 2 2 3" xfId="8348"/>
    <cellStyle name="표준 3 3 3 2 2 2 3 2 2 4" xfId="11229"/>
    <cellStyle name="표준 3 3 3 2 2 2 3 2 2 5" xfId="14107"/>
    <cellStyle name="표준 3 3 3 2 2 2 3 2 3" xfId="4030"/>
    <cellStyle name="표준 3 3 3 2 2 2 3 2 4" xfId="6908"/>
    <cellStyle name="표준 3 3 3 2 2 2 3 2 5" xfId="9789"/>
    <cellStyle name="표준 3 3 3 2 2 2 3 2 6" xfId="12667"/>
    <cellStyle name="표준 3 3 3 2 2 2 3 3" xfId="1867"/>
    <cellStyle name="표준 3 3 3 2 2 2 3 3 2" xfId="4750"/>
    <cellStyle name="표준 3 3 3 2 2 2 3 3 3" xfId="7628"/>
    <cellStyle name="표준 3 3 3 2 2 2 3 3 4" xfId="10509"/>
    <cellStyle name="표준 3 3 3 2 2 2 3 3 5" xfId="13387"/>
    <cellStyle name="표준 3 3 3 2 2 2 3 4" xfId="3310"/>
    <cellStyle name="표준 3 3 3 2 2 2 3 5" xfId="6188"/>
    <cellStyle name="표준 3 3 3 2 2 2 3 6" xfId="9069"/>
    <cellStyle name="표준 3 3 3 2 2 2 3 7" xfId="11947"/>
    <cellStyle name="표준 3 3 3 2 2 2 4" xfId="569"/>
    <cellStyle name="표준 3 3 3 2 2 2 4 2" xfId="1289"/>
    <cellStyle name="표준 3 3 3 2 2 2 4 2 2" xfId="2729"/>
    <cellStyle name="표준 3 3 3 2 2 2 4 2 2 2" xfId="5612"/>
    <cellStyle name="표준 3 3 3 2 2 2 4 2 2 3" xfId="8490"/>
    <cellStyle name="표준 3 3 3 2 2 2 4 2 2 4" xfId="11371"/>
    <cellStyle name="표준 3 3 3 2 2 2 4 2 2 5" xfId="14249"/>
    <cellStyle name="표준 3 3 3 2 2 2 4 2 3" xfId="4172"/>
    <cellStyle name="표준 3 3 3 2 2 2 4 2 4" xfId="7050"/>
    <cellStyle name="표준 3 3 3 2 2 2 4 2 5" xfId="9931"/>
    <cellStyle name="표준 3 3 3 2 2 2 4 2 6" xfId="12809"/>
    <cellStyle name="표준 3 3 3 2 2 2 4 3" xfId="2009"/>
    <cellStyle name="표준 3 3 3 2 2 2 4 3 2" xfId="4892"/>
    <cellStyle name="표준 3 3 3 2 2 2 4 3 3" xfId="7770"/>
    <cellStyle name="표준 3 3 3 2 2 2 4 3 4" xfId="10651"/>
    <cellStyle name="표준 3 3 3 2 2 2 4 3 5" xfId="13529"/>
    <cellStyle name="표준 3 3 3 2 2 2 4 4" xfId="3452"/>
    <cellStyle name="표준 3 3 3 2 2 2 4 5" xfId="6330"/>
    <cellStyle name="표준 3 3 3 2 2 2 4 6" xfId="9211"/>
    <cellStyle name="표준 3 3 3 2 2 2 4 7" xfId="12089"/>
    <cellStyle name="표준 3 3 3 2 2 2 5" xfId="711"/>
    <cellStyle name="표준 3 3 3 2 2 2 5 2" xfId="1431"/>
    <cellStyle name="표준 3 3 3 2 2 2 5 2 2" xfId="2871"/>
    <cellStyle name="표준 3 3 3 2 2 2 5 2 2 2" xfId="5754"/>
    <cellStyle name="표준 3 3 3 2 2 2 5 2 2 3" xfId="8632"/>
    <cellStyle name="표준 3 3 3 2 2 2 5 2 2 4" xfId="11513"/>
    <cellStyle name="표준 3 3 3 2 2 2 5 2 2 5" xfId="14391"/>
    <cellStyle name="표준 3 3 3 2 2 2 5 2 3" xfId="4314"/>
    <cellStyle name="표준 3 3 3 2 2 2 5 2 4" xfId="7192"/>
    <cellStyle name="표준 3 3 3 2 2 2 5 2 5" xfId="10073"/>
    <cellStyle name="표준 3 3 3 2 2 2 5 2 6" xfId="12951"/>
    <cellStyle name="표준 3 3 3 2 2 2 5 3" xfId="2151"/>
    <cellStyle name="표준 3 3 3 2 2 2 5 3 2" xfId="5034"/>
    <cellStyle name="표준 3 3 3 2 2 2 5 3 3" xfId="7912"/>
    <cellStyle name="표준 3 3 3 2 2 2 5 3 4" xfId="10793"/>
    <cellStyle name="표준 3 3 3 2 2 2 5 3 5" xfId="13671"/>
    <cellStyle name="표준 3 3 3 2 2 2 5 4" xfId="3594"/>
    <cellStyle name="표준 3 3 3 2 2 2 5 5" xfId="6472"/>
    <cellStyle name="표준 3 3 3 2 2 2 5 6" xfId="9353"/>
    <cellStyle name="표준 3 3 3 2 2 2 5 7" xfId="12231"/>
    <cellStyle name="표준 3 3 3 2 2 2 6" xfId="855"/>
    <cellStyle name="표준 3 3 3 2 2 2 6 2" xfId="2295"/>
    <cellStyle name="표준 3 3 3 2 2 2 6 2 2" xfId="5178"/>
    <cellStyle name="표준 3 3 3 2 2 2 6 2 3" xfId="8056"/>
    <cellStyle name="표준 3 3 3 2 2 2 6 2 4" xfId="10937"/>
    <cellStyle name="표준 3 3 3 2 2 2 6 2 5" xfId="13815"/>
    <cellStyle name="표준 3 3 3 2 2 2 6 3" xfId="3738"/>
    <cellStyle name="표준 3 3 3 2 2 2 6 4" xfId="6616"/>
    <cellStyle name="표준 3 3 3 2 2 2 6 5" xfId="9497"/>
    <cellStyle name="표준 3 3 3 2 2 2 6 6" xfId="12375"/>
    <cellStyle name="표준 3 3 3 2 2 2 7" xfId="1575"/>
    <cellStyle name="표준 3 3 3 2 2 2 7 2" xfId="4458"/>
    <cellStyle name="표준 3 3 3 2 2 2 7 3" xfId="7336"/>
    <cellStyle name="표준 3 3 3 2 2 2 7 4" xfId="10217"/>
    <cellStyle name="표준 3 3 3 2 2 2 7 5" xfId="13095"/>
    <cellStyle name="표준 3 3 3 2 2 2 8" xfId="3018"/>
    <cellStyle name="표준 3 3 3 2 2 2 9" xfId="5896"/>
    <cellStyle name="표준 3 3 3 2 2 3" xfId="207"/>
    <cellStyle name="표준 3 3 3 2 2 3 2" xfId="927"/>
    <cellStyle name="표준 3 3 3 2 2 3 2 2" xfId="2367"/>
    <cellStyle name="표준 3 3 3 2 2 3 2 2 2" xfId="5250"/>
    <cellStyle name="표준 3 3 3 2 2 3 2 2 3" xfId="8128"/>
    <cellStyle name="표준 3 3 3 2 2 3 2 2 4" xfId="11009"/>
    <cellStyle name="표준 3 3 3 2 2 3 2 2 5" xfId="13887"/>
    <cellStyle name="표준 3 3 3 2 2 3 2 3" xfId="3810"/>
    <cellStyle name="표준 3 3 3 2 2 3 2 4" xfId="6688"/>
    <cellStyle name="표준 3 3 3 2 2 3 2 5" xfId="9569"/>
    <cellStyle name="표준 3 3 3 2 2 3 2 6" xfId="12447"/>
    <cellStyle name="표준 3 3 3 2 2 3 3" xfId="1647"/>
    <cellStyle name="표준 3 3 3 2 2 3 3 2" xfId="4530"/>
    <cellStyle name="표준 3 3 3 2 2 3 3 3" xfId="7408"/>
    <cellStyle name="표준 3 3 3 2 2 3 3 4" xfId="10289"/>
    <cellStyle name="표준 3 3 3 2 2 3 3 5" xfId="13167"/>
    <cellStyle name="표준 3 3 3 2 2 3 4" xfId="3090"/>
    <cellStyle name="표준 3 3 3 2 2 3 5" xfId="5968"/>
    <cellStyle name="표준 3 3 3 2 2 3 6" xfId="8849"/>
    <cellStyle name="표준 3 3 3 2 2 3 7" xfId="11727"/>
    <cellStyle name="표준 3 3 3 2 2 4" xfId="355"/>
    <cellStyle name="표준 3 3 3 2 2 4 2" xfId="1075"/>
    <cellStyle name="표준 3 3 3 2 2 4 2 2" xfId="2515"/>
    <cellStyle name="표준 3 3 3 2 2 4 2 2 2" xfId="5398"/>
    <cellStyle name="표준 3 3 3 2 2 4 2 2 3" xfId="8276"/>
    <cellStyle name="표준 3 3 3 2 2 4 2 2 4" xfId="11157"/>
    <cellStyle name="표준 3 3 3 2 2 4 2 2 5" xfId="14035"/>
    <cellStyle name="표준 3 3 3 2 2 4 2 3" xfId="3958"/>
    <cellStyle name="표준 3 3 3 2 2 4 2 4" xfId="6836"/>
    <cellStyle name="표준 3 3 3 2 2 4 2 5" xfId="9717"/>
    <cellStyle name="표준 3 3 3 2 2 4 2 6" xfId="12595"/>
    <cellStyle name="표준 3 3 3 2 2 4 3" xfId="1795"/>
    <cellStyle name="표준 3 3 3 2 2 4 3 2" xfId="4678"/>
    <cellStyle name="표준 3 3 3 2 2 4 3 3" xfId="7556"/>
    <cellStyle name="표준 3 3 3 2 2 4 3 4" xfId="10437"/>
    <cellStyle name="표준 3 3 3 2 2 4 3 5" xfId="13315"/>
    <cellStyle name="표준 3 3 3 2 2 4 4" xfId="3238"/>
    <cellStyle name="표준 3 3 3 2 2 4 5" xfId="6116"/>
    <cellStyle name="표준 3 3 3 2 2 4 6" xfId="8997"/>
    <cellStyle name="표준 3 3 3 2 2 4 7" xfId="11875"/>
    <cellStyle name="표준 3 3 3 2 2 5" xfId="497"/>
    <cellStyle name="표준 3 3 3 2 2 5 2" xfId="1217"/>
    <cellStyle name="표준 3 3 3 2 2 5 2 2" xfId="2657"/>
    <cellStyle name="표준 3 3 3 2 2 5 2 2 2" xfId="5540"/>
    <cellStyle name="표준 3 3 3 2 2 5 2 2 3" xfId="8418"/>
    <cellStyle name="표준 3 3 3 2 2 5 2 2 4" xfId="11299"/>
    <cellStyle name="표준 3 3 3 2 2 5 2 2 5" xfId="14177"/>
    <cellStyle name="표준 3 3 3 2 2 5 2 3" xfId="4100"/>
    <cellStyle name="표준 3 3 3 2 2 5 2 4" xfId="6978"/>
    <cellStyle name="표준 3 3 3 2 2 5 2 5" xfId="9859"/>
    <cellStyle name="표준 3 3 3 2 2 5 2 6" xfId="12737"/>
    <cellStyle name="표준 3 3 3 2 2 5 3" xfId="1937"/>
    <cellStyle name="표준 3 3 3 2 2 5 3 2" xfId="4820"/>
    <cellStyle name="표준 3 3 3 2 2 5 3 3" xfId="7698"/>
    <cellStyle name="표준 3 3 3 2 2 5 3 4" xfId="10579"/>
    <cellStyle name="표준 3 3 3 2 2 5 3 5" xfId="13457"/>
    <cellStyle name="표준 3 3 3 2 2 5 4" xfId="3380"/>
    <cellStyle name="표준 3 3 3 2 2 5 5" xfId="6258"/>
    <cellStyle name="표준 3 3 3 2 2 5 6" xfId="9139"/>
    <cellStyle name="표준 3 3 3 2 2 5 7" xfId="12017"/>
    <cellStyle name="표준 3 3 3 2 2 6" xfId="639"/>
    <cellStyle name="표준 3 3 3 2 2 6 2" xfId="1359"/>
    <cellStyle name="표준 3 3 3 2 2 6 2 2" xfId="2799"/>
    <cellStyle name="표준 3 3 3 2 2 6 2 2 2" xfId="5682"/>
    <cellStyle name="표준 3 3 3 2 2 6 2 2 3" xfId="8560"/>
    <cellStyle name="표준 3 3 3 2 2 6 2 2 4" xfId="11441"/>
    <cellStyle name="표준 3 3 3 2 2 6 2 2 5" xfId="14319"/>
    <cellStyle name="표준 3 3 3 2 2 6 2 3" xfId="4242"/>
    <cellStyle name="표준 3 3 3 2 2 6 2 4" xfId="7120"/>
    <cellStyle name="표준 3 3 3 2 2 6 2 5" xfId="10001"/>
    <cellStyle name="표준 3 3 3 2 2 6 2 6" xfId="12879"/>
    <cellStyle name="표준 3 3 3 2 2 6 3" xfId="2079"/>
    <cellStyle name="표준 3 3 3 2 2 6 3 2" xfId="4962"/>
    <cellStyle name="표준 3 3 3 2 2 6 3 3" xfId="7840"/>
    <cellStyle name="표준 3 3 3 2 2 6 3 4" xfId="10721"/>
    <cellStyle name="표준 3 3 3 2 2 6 3 5" xfId="13599"/>
    <cellStyle name="표준 3 3 3 2 2 6 4" xfId="3522"/>
    <cellStyle name="표준 3 3 3 2 2 6 5" xfId="6400"/>
    <cellStyle name="표준 3 3 3 2 2 6 6" xfId="9281"/>
    <cellStyle name="표준 3 3 3 2 2 6 7" xfId="12159"/>
    <cellStyle name="표준 3 3 3 2 2 7" xfId="783"/>
    <cellStyle name="표준 3 3 3 2 2 7 2" xfId="2223"/>
    <cellStyle name="표준 3 3 3 2 2 7 2 2" xfId="5106"/>
    <cellStyle name="표준 3 3 3 2 2 7 2 3" xfId="7984"/>
    <cellStyle name="표준 3 3 3 2 2 7 2 4" xfId="10865"/>
    <cellStyle name="표준 3 3 3 2 2 7 2 5" xfId="13743"/>
    <cellStyle name="표준 3 3 3 2 2 7 3" xfId="3666"/>
    <cellStyle name="표준 3 3 3 2 2 7 4" xfId="6544"/>
    <cellStyle name="표준 3 3 3 2 2 7 5" xfId="9425"/>
    <cellStyle name="표준 3 3 3 2 2 7 6" xfId="12303"/>
    <cellStyle name="표준 3 3 3 2 2 8" xfId="1503"/>
    <cellStyle name="표준 3 3 3 2 2 8 2" xfId="4386"/>
    <cellStyle name="표준 3 3 3 2 2 8 3" xfId="7264"/>
    <cellStyle name="표준 3 3 3 2 2 8 4" xfId="10145"/>
    <cellStyle name="표준 3 3 3 2 2 8 5" xfId="13023"/>
    <cellStyle name="표준 3 3 3 2 2 9" xfId="2946"/>
    <cellStyle name="표준 3 3 3 2 3" xfId="99"/>
    <cellStyle name="표준 3 3 3 2 3 10" xfId="8741"/>
    <cellStyle name="표준 3 3 3 2 3 11" xfId="11619"/>
    <cellStyle name="표준 3 3 3 2 3 2" xfId="243"/>
    <cellStyle name="표준 3 3 3 2 3 2 2" xfId="963"/>
    <cellStyle name="표준 3 3 3 2 3 2 2 2" xfId="2403"/>
    <cellStyle name="표준 3 3 3 2 3 2 2 2 2" xfId="5286"/>
    <cellStyle name="표준 3 3 3 2 3 2 2 2 3" xfId="8164"/>
    <cellStyle name="표준 3 3 3 2 3 2 2 2 4" xfId="11045"/>
    <cellStyle name="표준 3 3 3 2 3 2 2 2 5" xfId="13923"/>
    <cellStyle name="표준 3 3 3 2 3 2 2 3" xfId="3846"/>
    <cellStyle name="표준 3 3 3 2 3 2 2 4" xfId="6724"/>
    <cellStyle name="표준 3 3 3 2 3 2 2 5" xfId="9605"/>
    <cellStyle name="표준 3 3 3 2 3 2 2 6" xfId="12483"/>
    <cellStyle name="표준 3 3 3 2 3 2 3" xfId="1683"/>
    <cellStyle name="표준 3 3 3 2 3 2 3 2" xfId="4566"/>
    <cellStyle name="표준 3 3 3 2 3 2 3 3" xfId="7444"/>
    <cellStyle name="표준 3 3 3 2 3 2 3 4" xfId="10325"/>
    <cellStyle name="표준 3 3 3 2 3 2 3 5" xfId="13203"/>
    <cellStyle name="표준 3 3 3 2 3 2 4" xfId="3126"/>
    <cellStyle name="표준 3 3 3 2 3 2 5" xfId="6004"/>
    <cellStyle name="표준 3 3 3 2 3 2 6" xfId="8885"/>
    <cellStyle name="표준 3 3 3 2 3 2 7" xfId="11763"/>
    <cellStyle name="표준 3 3 3 2 3 3" xfId="391"/>
    <cellStyle name="표준 3 3 3 2 3 3 2" xfId="1111"/>
    <cellStyle name="표준 3 3 3 2 3 3 2 2" xfId="2551"/>
    <cellStyle name="표준 3 3 3 2 3 3 2 2 2" xfId="5434"/>
    <cellStyle name="표준 3 3 3 2 3 3 2 2 3" xfId="8312"/>
    <cellStyle name="표준 3 3 3 2 3 3 2 2 4" xfId="11193"/>
    <cellStyle name="표준 3 3 3 2 3 3 2 2 5" xfId="14071"/>
    <cellStyle name="표준 3 3 3 2 3 3 2 3" xfId="3994"/>
    <cellStyle name="표준 3 3 3 2 3 3 2 4" xfId="6872"/>
    <cellStyle name="표준 3 3 3 2 3 3 2 5" xfId="9753"/>
    <cellStyle name="표준 3 3 3 2 3 3 2 6" xfId="12631"/>
    <cellStyle name="표준 3 3 3 2 3 3 3" xfId="1831"/>
    <cellStyle name="표준 3 3 3 2 3 3 3 2" xfId="4714"/>
    <cellStyle name="표준 3 3 3 2 3 3 3 3" xfId="7592"/>
    <cellStyle name="표준 3 3 3 2 3 3 3 4" xfId="10473"/>
    <cellStyle name="표준 3 3 3 2 3 3 3 5" xfId="13351"/>
    <cellStyle name="표준 3 3 3 2 3 3 4" xfId="3274"/>
    <cellStyle name="표준 3 3 3 2 3 3 5" xfId="6152"/>
    <cellStyle name="표준 3 3 3 2 3 3 6" xfId="9033"/>
    <cellStyle name="표준 3 3 3 2 3 3 7" xfId="11911"/>
    <cellStyle name="표준 3 3 3 2 3 4" xfId="533"/>
    <cellStyle name="표준 3 3 3 2 3 4 2" xfId="1253"/>
    <cellStyle name="표준 3 3 3 2 3 4 2 2" xfId="2693"/>
    <cellStyle name="표준 3 3 3 2 3 4 2 2 2" xfId="5576"/>
    <cellStyle name="표준 3 3 3 2 3 4 2 2 3" xfId="8454"/>
    <cellStyle name="표준 3 3 3 2 3 4 2 2 4" xfId="11335"/>
    <cellStyle name="표준 3 3 3 2 3 4 2 2 5" xfId="14213"/>
    <cellStyle name="표준 3 3 3 2 3 4 2 3" xfId="4136"/>
    <cellStyle name="표준 3 3 3 2 3 4 2 4" xfId="7014"/>
    <cellStyle name="표준 3 3 3 2 3 4 2 5" xfId="9895"/>
    <cellStyle name="표준 3 3 3 2 3 4 2 6" xfId="12773"/>
    <cellStyle name="표준 3 3 3 2 3 4 3" xfId="1973"/>
    <cellStyle name="표준 3 3 3 2 3 4 3 2" xfId="4856"/>
    <cellStyle name="표준 3 3 3 2 3 4 3 3" xfId="7734"/>
    <cellStyle name="표준 3 3 3 2 3 4 3 4" xfId="10615"/>
    <cellStyle name="표준 3 3 3 2 3 4 3 5" xfId="13493"/>
    <cellStyle name="표준 3 3 3 2 3 4 4" xfId="3416"/>
    <cellStyle name="표준 3 3 3 2 3 4 5" xfId="6294"/>
    <cellStyle name="표준 3 3 3 2 3 4 6" xfId="9175"/>
    <cellStyle name="표준 3 3 3 2 3 4 7" xfId="12053"/>
    <cellStyle name="표준 3 3 3 2 3 5" xfId="675"/>
    <cellStyle name="표준 3 3 3 2 3 5 2" xfId="1395"/>
    <cellStyle name="표준 3 3 3 2 3 5 2 2" xfId="2835"/>
    <cellStyle name="표준 3 3 3 2 3 5 2 2 2" xfId="5718"/>
    <cellStyle name="표준 3 3 3 2 3 5 2 2 3" xfId="8596"/>
    <cellStyle name="표준 3 3 3 2 3 5 2 2 4" xfId="11477"/>
    <cellStyle name="표준 3 3 3 2 3 5 2 2 5" xfId="14355"/>
    <cellStyle name="표준 3 3 3 2 3 5 2 3" xfId="4278"/>
    <cellStyle name="표준 3 3 3 2 3 5 2 4" xfId="7156"/>
    <cellStyle name="표준 3 3 3 2 3 5 2 5" xfId="10037"/>
    <cellStyle name="표준 3 3 3 2 3 5 2 6" xfId="12915"/>
    <cellStyle name="표준 3 3 3 2 3 5 3" xfId="2115"/>
    <cellStyle name="표준 3 3 3 2 3 5 3 2" xfId="4998"/>
    <cellStyle name="표준 3 3 3 2 3 5 3 3" xfId="7876"/>
    <cellStyle name="표준 3 3 3 2 3 5 3 4" xfId="10757"/>
    <cellStyle name="표준 3 3 3 2 3 5 3 5" xfId="13635"/>
    <cellStyle name="표준 3 3 3 2 3 5 4" xfId="3558"/>
    <cellStyle name="표준 3 3 3 2 3 5 5" xfId="6436"/>
    <cellStyle name="표준 3 3 3 2 3 5 6" xfId="9317"/>
    <cellStyle name="표준 3 3 3 2 3 5 7" xfId="12195"/>
    <cellStyle name="표준 3 3 3 2 3 6" xfId="819"/>
    <cellStyle name="표준 3 3 3 2 3 6 2" xfId="2259"/>
    <cellStyle name="표준 3 3 3 2 3 6 2 2" xfId="5142"/>
    <cellStyle name="표준 3 3 3 2 3 6 2 3" xfId="8020"/>
    <cellStyle name="표준 3 3 3 2 3 6 2 4" xfId="10901"/>
    <cellStyle name="표준 3 3 3 2 3 6 2 5" xfId="13779"/>
    <cellStyle name="표준 3 3 3 2 3 6 3" xfId="3702"/>
    <cellStyle name="표준 3 3 3 2 3 6 4" xfId="6580"/>
    <cellStyle name="표준 3 3 3 2 3 6 5" xfId="9461"/>
    <cellStyle name="표준 3 3 3 2 3 6 6" xfId="12339"/>
    <cellStyle name="표준 3 3 3 2 3 7" xfId="1539"/>
    <cellStyle name="표준 3 3 3 2 3 7 2" xfId="4422"/>
    <cellStyle name="표준 3 3 3 2 3 7 3" xfId="7300"/>
    <cellStyle name="표준 3 3 3 2 3 7 4" xfId="10181"/>
    <cellStyle name="표준 3 3 3 2 3 7 5" xfId="13059"/>
    <cellStyle name="표준 3 3 3 2 3 8" xfId="2982"/>
    <cellStyle name="표준 3 3 3 2 3 9" xfId="5860"/>
    <cellStyle name="표준 3 3 3 2 4" xfId="171"/>
    <cellStyle name="표준 3 3 3 2 4 2" xfId="891"/>
    <cellStyle name="표준 3 3 3 2 4 2 2" xfId="2331"/>
    <cellStyle name="표준 3 3 3 2 4 2 2 2" xfId="5214"/>
    <cellStyle name="표준 3 3 3 2 4 2 2 3" xfId="8092"/>
    <cellStyle name="표준 3 3 3 2 4 2 2 4" xfId="10973"/>
    <cellStyle name="표준 3 3 3 2 4 2 2 5" xfId="13851"/>
    <cellStyle name="표준 3 3 3 2 4 2 3" xfId="3774"/>
    <cellStyle name="표준 3 3 3 2 4 2 4" xfId="6652"/>
    <cellStyle name="표준 3 3 3 2 4 2 5" xfId="9533"/>
    <cellStyle name="표준 3 3 3 2 4 2 6" xfId="12411"/>
    <cellStyle name="표준 3 3 3 2 4 3" xfId="1611"/>
    <cellStyle name="표준 3 3 3 2 4 3 2" xfId="4494"/>
    <cellStyle name="표준 3 3 3 2 4 3 3" xfId="7372"/>
    <cellStyle name="표준 3 3 3 2 4 3 4" xfId="10253"/>
    <cellStyle name="표준 3 3 3 2 4 3 5" xfId="13131"/>
    <cellStyle name="표준 3 3 3 2 4 4" xfId="3054"/>
    <cellStyle name="표준 3 3 3 2 4 5" xfId="5932"/>
    <cellStyle name="표준 3 3 3 2 4 6" xfId="8813"/>
    <cellStyle name="표준 3 3 3 2 4 7" xfId="11691"/>
    <cellStyle name="표준 3 3 3 2 5" xfId="319"/>
    <cellStyle name="표준 3 3 3 2 5 2" xfId="1039"/>
    <cellStyle name="표준 3 3 3 2 5 2 2" xfId="2479"/>
    <cellStyle name="표준 3 3 3 2 5 2 2 2" xfId="5362"/>
    <cellStyle name="표준 3 3 3 2 5 2 2 3" xfId="8240"/>
    <cellStyle name="표준 3 3 3 2 5 2 2 4" xfId="11121"/>
    <cellStyle name="표준 3 3 3 2 5 2 2 5" xfId="13999"/>
    <cellStyle name="표준 3 3 3 2 5 2 3" xfId="3922"/>
    <cellStyle name="표준 3 3 3 2 5 2 4" xfId="6800"/>
    <cellStyle name="표준 3 3 3 2 5 2 5" xfId="9681"/>
    <cellStyle name="표준 3 3 3 2 5 2 6" xfId="12559"/>
    <cellStyle name="표준 3 3 3 2 5 3" xfId="1759"/>
    <cellStyle name="표준 3 3 3 2 5 3 2" xfId="4642"/>
    <cellStyle name="표준 3 3 3 2 5 3 3" xfId="7520"/>
    <cellStyle name="표준 3 3 3 2 5 3 4" xfId="10401"/>
    <cellStyle name="표준 3 3 3 2 5 3 5" xfId="13279"/>
    <cellStyle name="표준 3 3 3 2 5 4" xfId="3202"/>
    <cellStyle name="표준 3 3 3 2 5 5" xfId="6080"/>
    <cellStyle name="표준 3 3 3 2 5 6" xfId="8961"/>
    <cellStyle name="표준 3 3 3 2 5 7" xfId="11839"/>
    <cellStyle name="표준 3 3 3 2 6" xfId="461"/>
    <cellStyle name="표준 3 3 3 2 6 2" xfId="1181"/>
    <cellStyle name="표준 3 3 3 2 6 2 2" xfId="2621"/>
    <cellStyle name="표준 3 3 3 2 6 2 2 2" xfId="5504"/>
    <cellStyle name="표준 3 3 3 2 6 2 2 3" xfId="8382"/>
    <cellStyle name="표준 3 3 3 2 6 2 2 4" xfId="11263"/>
    <cellStyle name="표준 3 3 3 2 6 2 2 5" xfId="14141"/>
    <cellStyle name="표준 3 3 3 2 6 2 3" xfId="4064"/>
    <cellStyle name="표준 3 3 3 2 6 2 4" xfId="6942"/>
    <cellStyle name="표준 3 3 3 2 6 2 5" xfId="9823"/>
    <cellStyle name="표준 3 3 3 2 6 2 6" xfId="12701"/>
    <cellStyle name="표준 3 3 3 2 6 3" xfId="1901"/>
    <cellStyle name="표준 3 3 3 2 6 3 2" xfId="4784"/>
    <cellStyle name="표준 3 3 3 2 6 3 3" xfId="7662"/>
    <cellStyle name="표준 3 3 3 2 6 3 4" xfId="10543"/>
    <cellStyle name="표준 3 3 3 2 6 3 5" xfId="13421"/>
    <cellStyle name="표준 3 3 3 2 6 4" xfId="3344"/>
    <cellStyle name="표준 3 3 3 2 6 5" xfId="6222"/>
    <cellStyle name="표준 3 3 3 2 6 6" xfId="9103"/>
    <cellStyle name="표준 3 3 3 2 6 7" xfId="11981"/>
    <cellStyle name="표준 3 3 3 2 7" xfId="603"/>
    <cellStyle name="표준 3 3 3 2 7 2" xfId="1323"/>
    <cellStyle name="표준 3 3 3 2 7 2 2" xfId="2763"/>
    <cellStyle name="표준 3 3 3 2 7 2 2 2" xfId="5646"/>
    <cellStyle name="표준 3 3 3 2 7 2 2 3" xfId="8524"/>
    <cellStyle name="표준 3 3 3 2 7 2 2 4" xfId="11405"/>
    <cellStyle name="표준 3 3 3 2 7 2 2 5" xfId="14283"/>
    <cellStyle name="표준 3 3 3 2 7 2 3" xfId="4206"/>
    <cellStyle name="표준 3 3 3 2 7 2 4" xfId="7084"/>
    <cellStyle name="표준 3 3 3 2 7 2 5" xfId="9965"/>
    <cellStyle name="표준 3 3 3 2 7 2 6" xfId="12843"/>
    <cellStyle name="표준 3 3 3 2 7 3" xfId="2043"/>
    <cellStyle name="표준 3 3 3 2 7 3 2" xfId="4926"/>
    <cellStyle name="표준 3 3 3 2 7 3 3" xfId="7804"/>
    <cellStyle name="표준 3 3 3 2 7 3 4" xfId="10685"/>
    <cellStyle name="표준 3 3 3 2 7 3 5" xfId="13563"/>
    <cellStyle name="표준 3 3 3 2 7 4" xfId="3486"/>
    <cellStyle name="표준 3 3 3 2 7 5" xfId="6364"/>
    <cellStyle name="표준 3 3 3 2 7 6" xfId="9245"/>
    <cellStyle name="표준 3 3 3 2 7 7" xfId="12123"/>
    <cellStyle name="표준 3 3 3 2 8" xfId="747"/>
    <cellStyle name="표준 3 3 3 2 8 2" xfId="2187"/>
    <cellStyle name="표준 3 3 3 2 8 2 2" xfId="5070"/>
    <cellStyle name="표준 3 3 3 2 8 2 3" xfId="7948"/>
    <cellStyle name="표준 3 3 3 2 8 2 4" xfId="10829"/>
    <cellStyle name="표준 3 3 3 2 8 2 5" xfId="13707"/>
    <cellStyle name="표준 3 3 3 2 8 3" xfId="3630"/>
    <cellStyle name="표준 3 3 3 2 8 4" xfId="6508"/>
    <cellStyle name="표준 3 3 3 2 8 5" xfId="9389"/>
    <cellStyle name="표준 3 3 3 2 8 6" xfId="12267"/>
    <cellStyle name="표준 3 3 3 2 9" xfId="1467"/>
    <cellStyle name="표준 3 3 3 2 9 2" xfId="4350"/>
    <cellStyle name="표준 3 3 3 2 9 3" xfId="7228"/>
    <cellStyle name="표준 3 3 3 2 9 4" xfId="10109"/>
    <cellStyle name="표준 3 3 3 2 9 5" xfId="12987"/>
    <cellStyle name="표준 3 3 3 3" xfId="62"/>
    <cellStyle name="표준 3 3 3 3 10" xfId="5823"/>
    <cellStyle name="표준 3 3 3 3 11" xfId="8704"/>
    <cellStyle name="표준 3 3 3 3 12" xfId="11582"/>
    <cellStyle name="표준 3 3 3 3 2" xfId="134"/>
    <cellStyle name="표준 3 3 3 3 2 10" xfId="8776"/>
    <cellStyle name="표준 3 3 3 3 2 11" xfId="11654"/>
    <cellStyle name="표준 3 3 3 3 2 2" xfId="278"/>
    <cellStyle name="표준 3 3 3 3 2 2 2" xfId="998"/>
    <cellStyle name="표준 3 3 3 3 2 2 2 2" xfId="2438"/>
    <cellStyle name="표준 3 3 3 3 2 2 2 2 2" xfId="5321"/>
    <cellStyle name="표준 3 3 3 3 2 2 2 2 3" xfId="8199"/>
    <cellStyle name="표준 3 3 3 3 2 2 2 2 4" xfId="11080"/>
    <cellStyle name="표준 3 3 3 3 2 2 2 2 5" xfId="13958"/>
    <cellStyle name="표준 3 3 3 3 2 2 2 3" xfId="3881"/>
    <cellStyle name="표준 3 3 3 3 2 2 2 4" xfId="6759"/>
    <cellStyle name="표준 3 3 3 3 2 2 2 5" xfId="9640"/>
    <cellStyle name="표준 3 3 3 3 2 2 2 6" xfId="12518"/>
    <cellStyle name="표준 3 3 3 3 2 2 3" xfId="1718"/>
    <cellStyle name="표준 3 3 3 3 2 2 3 2" xfId="4601"/>
    <cellStyle name="표준 3 3 3 3 2 2 3 3" xfId="7479"/>
    <cellStyle name="표준 3 3 3 3 2 2 3 4" xfId="10360"/>
    <cellStyle name="표준 3 3 3 3 2 2 3 5" xfId="13238"/>
    <cellStyle name="표준 3 3 3 3 2 2 4" xfId="3161"/>
    <cellStyle name="표준 3 3 3 3 2 2 5" xfId="6039"/>
    <cellStyle name="표준 3 3 3 3 2 2 6" xfId="8920"/>
    <cellStyle name="표준 3 3 3 3 2 2 7" xfId="11798"/>
    <cellStyle name="표준 3 3 3 3 2 3" xfId="426"/>
    <cellStyle name="표준 3 3 3 3 2 3 2" xfId="1146"/>
    <cellStyle name="표준 3 3 3 3 2 3 2 2" xfId="2586"/>
    <cellStyle name="표준 3 3 3 3 2 3 2 2 2" xfId="5469"/>
    <cellStyle name="표준 3 3 3 3 2 3 2 2 3" xfId="8347"/>
    <cellStyle name="표준 3 3 3 3 2 3 2 2 4" xfId="11228"/>
    <cellStyle name="표준 3 3 3 3 2 3 2 2 5" xfId="14106"/>
    <cellStyle name="표준 3 3 3 3 2 3 2 3" xfId="4029"/>
    <cellStyle name="표준 3 3 3 3 2 3 2 4" xfId="6907"/>
    <cellStyle name="표준 3 3 3 3 2 3 2 5" xfId="9788"/>
    <cellStyle name="표준 3 3 3 3 2 3 2 6" xfId="12666"/>
    <cellStyle name="표준 3 3 3 3 2 3 3" xfId="1866"/>
    <cellStyle name="표준 3 3 3 3 2 3 3 2" xfId="4749"/>
    <cellStyle name="표준 3 3 3 3 2 3 3 3" xfId="7627"/>
    <cellStyle name="표준 3 3 3 3 2 3 3 4" xfId="10508"/>
    <cellStyle name="표준 3 3 3 3 2 3 3 5" xfId="13386"/>
    <cellStyle name="표준 3 3 3 3 2 3 4" xfId="3309"/>
    <cellStyle name="표준 3 3 3 3 2 3 5" xfId="6187"/>
    <cellStyle name="표준 3 3 3 3 2 3 6" xfId="9068"/>
    <cellStyle name="표준 3 3 3 3 2 3 7" xfId="11946"/>
    <cellStyle name="표준 3 3 3 3 2 4" xfId="568"/>
    <cellStyle name="표준 3 3 3 3 2 4 2" xfId="1288"/>
    <cellStyle name="표준 3 3 3 3 2 4 2 2" xfId="2728"/>
    <cellStyle name="표준 3 3 3 3 2 4 2 2 2" xfId="5611"/>
    <cellStyle name="표준 3 3 3 3 2 4 2 2 3" xfId="8489"/>
    <cellStyle name="표준 3 3 3 3 2 4 2 2 4" xfId="11370"/>
    <cellStyle name="표준 3 3 3 3 2 4 2 2 5" xfId="14248"/>
    <cellStyle name="표준 3 3 3 3 2 4 2 3" xfId="4171"/>
    <cellStyle name="표준 3 3 3 3 2 4 2 4" xfId="7049"/>
    <cellStyle name="표준 3 3 3 3 2 4 2 5" xfId="9930"/>
    <cellStyle name="표준 3 3 3 3 2 4 2 6" xfId="12808"/>
    <cellStyle name="표준 3 3 3 3 2 4 3" xfId="2008"/>
    <cellStyle name="표준 3 3 3 3 2 4 3 2" xfId="4891"/>
    <cellStyle name="표준 3 3 3 3 2 4 3 3" xfId="7769"/>
    <cellStyle name="표준 3 3 3 3 2 4 3 4" xfId="10650"/>
    <cellStyle name="표준 3 3 3 3 2 4 3 5" xfId="13528"/>
    <cellStyle name="표준 3 3 3 3 2 4 4" xfId="3451"/>
    <cellStyle name="표준 3 3 3 3 2 4 5" xfId="6329"/>
    <cellStyle name="표준 3 3 3 3 2 4 6" xfId="9210"/>
    <cellStyle name="표준 3 3 3 3 2 4 7" xfId="12088"/>
    <cellStyle name="표준 3 3 3 3 2 5" xfId="710"/>
    <cellStyle name="표준 3 3 3 3 2 5 2" xfId="1430"/>
    <cellStyle name="표준 3 3 3 3 2 5 2 2" xfId="2870"/>
    <cellStyle name="표준 3 3 3 3 2 5 2 2 2" xfId="5753"/>
    <cellStyle name="표준 3 3 3 3 2 5 2 2 3" xfId="8631"/>
    <cellStyle name="표준 3 3 3 3 2 5 2 2 4" xfId="11512"/>
    <cellStyle name="표준 3 3 3 3 2 5 2 2 5" xfId="14390"/>
    <cellStyle name="표준 3 3 3 3 2 5 2 3" xfId="4313"/>
    <cellStyle name="표준 3 3 3 3 2 5 2 4" xfId="7191"/>
    <cellStyle name="표준 3 3 3 3 2 5 2 5" xfId="10072"/>
    <cellStyle name="표준 3 3 3 3 2 5 2 6" xfId="12950"/>
    <cellStyle name="표준 3 3 3 3 2 5 3" xfId="2150"/>
    <cellStyle name="표준 3 3 3 3 2 5 3 2" xfId="5033"/>
    <cellStyle name="표준 3 3 3 3 2 5 3 3" xfId="7911"/>
    <cellStyle name="표준 3 3 3 3 2 5 3 4" xfId="10792"/>
    <cellStyle name="표준 3 3 3 3 2 5 3 5" xfId="13670"/>
    <cellStyle name="표준 3 3 3 3 2 5 4" xfId="3593"/>
    <cellStyle name="표준 3 3 3 3 2 5 5" xfId="6471"/>
    <cellStyle name="표준 3 3 3 3 2 5 6" xfId="9352"/>
    <cellStyle name="표준 3 3 3 3 2 5 7" xfId="12230"/>
    <cellStyle name="표준 3 3 3 3 2 6" xfId="854"/>
    <cellStyle name="표준 3 3 3 3 2 6 2" xfId="2294"/>
    <cellStyle name="표준 3 3 3 3 2 6 2 2" xfId="5177"/>
    <cellStyle name="표준 3 3 3 3 2 6 2 3" xfId="8055"/>
    <cellStyle name="표준 3 3 3 3 2 6 2 4" xfId="10936"/>
    <cellStyle name="표준 3 3 3 3 2 6 2 5" xfId="13814"/>
    <cellStyle name="표준 3 3 3 3 2 6 3" xfId="3737"/>
    <cellStyle name="표준 3 3 3 3 2 6 4" xfId="6615"/>
    <cellStyle name="표준 3 3 3 3 2 6 5" xfId="9496"/>
    <cellStyle name="표준 3 3 3 3 2 6 6" xfId="12374"/>
    <cellStyle name="표준 3 3 3 3 2 7" xfId="1574"/>
    <cellStyle name="표준 3 3 3 3 2 7 2" xfId="4457"/>
    <cellStyle name="표준 3 3 3 3 2 7 3" xfId="7335"/>
    <cellStyle name="표준 3 3 3 3 2 7 4" xfId="10216"/>
    <cellStyle name="표준 3 3 3 3 2 7 5" xfId="13094"/>
    <cellStyle name="표준 3 3 3 3 2 8" xfId="3017"/>
    <cellStyle name="표준 3 3 3 3 2 9" xfId="5895"/>
    <cellStyle name="표준 3 3 3 3 3" xfId="206"/>
    <cellStyle name="표준 3 3 3 3 3 2" xfId="926"/>
    <cellStyle name="표준 3 3 3 3 3 2 2" xfId="2366"/>
    <cellStyle name="표준 3 3 3 3 3 2 2 2" xfId="5249"/>
    <cellStyle name="표준 3 3 3 3 3 2 2 3" xfId="8127"/>
    <cellStyle name="표준 3 3 3 3 3 2 2 4" xfId="11008"/>
    <cellStyle name="표준 3 3 3 3 3 2 2 5" xfId="13886"/>
    <cellStyle name="표준 3 3 3 3 3 2 3" xfId="3809"/>
    <cellStyle name="표준 3 3 3 3 3 2 4" xfId="6687"/>
    <cellStyle name="표준 3 3 3 3 3 2 5" xfId="9568"/>
    <cellStyle name="표준 3 3 3 3 3 2 6" xfId="12446"/>
    <cellStyle name="표준 3 3 3 3 3 3" xfId="1646"/>
    <cellStyle name="표준 3 3 3 3 3 3 2" xfId="4529"/>
    <cellStyle name="표준 3 3 3 3 3 3 3" xfId="7407"/>
    <cellStyle name="표준 3 3 3 3 3 3 4" xfId="10288"/>
    <cellStyle name="표준 3 3 3 3 3 3 5" xfId="13166"/>
    <cellStyle name="표준 3 3 3 3 3 4" xfId="3089"/>
    <cellStyle name="표준 3 3 3 3 3 5" xfId="5967"/>
    <cellStyle name="표준 3 3 3 3 3 6" xfId="8848"/>
    <cellStyle name="표준 3 3 3 3 3 7" xfId="11726"/>
    <cellStyle name="표준 3 3 3 3 4" xfId="354"/>
    <cellStyle name="표준 3 3 3 3 4 2" xfId="1074"/>
    <cellStyle name="표준 3 3 3 3 4 2 2" xfId="2514"/>
    <cellStyle name="표준 3 3 3 3 4 2 2 2" xfId="5397"/>
    <cellStyle name="표준 3 3 3 3 4 2 2 3" xfId="8275"/>
    <cellStyle name="표준 3 3 3 3 4 2 2 4" xfId="11156"/>
    <cellStyle name="표준 3 3 3 3 4 2 2 5" xfId="14034"/>
    <cellStyle name="표준 3 3 3 3 4 2 3" xfId="3957"/>
    <cellStyle name="표준 3 3 3 3 4 2 4" xfId="6835"/>
    <cellStyle name="표준 3 3 3 3 4 2 5" xfId="9716"/>
    <cellStyle name="표준 3 3 3 3 4 2 6" xfId="12594"/>
    <cellStyle name="표준 3 3 3 3 4 3" xfId="1794"/>
    <cellStyle name="표준 3 3 3 3 4 3 2" xfId="4677"/>
    <cellStyle name="표준 3 3 3 3 4 3 3" xfId="7555"/>
    <cellStyle name="표준 3 3 3 3 4 3 4" xfId="10436"/>
    <cellStyle name="표준 3 3 3 3 4 3 5" xfId="13314"/>
    <cellStyle name="표준 3 3 3 3 4 4" xfId="3237"/>
    <cellStyle name="표준 3 3 3 3 4 5" xfId="6115"/>
    <cellStyle name="표준 3 3 3 3 4 6" xfId="8996"/>
    <cellStyle name="표준 3 3 3 3 4 7" xfId="11874"/>
    <cellStyle name="표준 3 3 3 3 5" xfId="496"/>
    <cellStyle name="표준 3 3 3 3 5 2" xfId="1216"/>
    <cellStyle name="표준 3 3 3 3 5 2 2" xfId="2656"/>
    <cellStyle name="표준 3 3 3 3 5 2 2 2" xfId="5539"/>
    <cellStyle name="표준 3 3 3 3 5 2 2 3" xfId="8417"/>
    <cellStyle name="표준 3 3 3 3 5 2 2 4" xfId="11298"/>
    <cellStyle name="표준 3 3 3 3 5 2 2 5" xfId="14176"/>
    <cellStyle name="표준 3 3 3 3 5 2 3" xfId="4099"/>
    <cellStyle name="표준 3 3 3 3 5 2 4" xfId="6977"/>
    <cellStyle name="표준 3 3 3 3 5 2 5" xfId="9858"/>
    <cellStyle name="표준 3 3 3 3 5 2 6" xfId="12736"/>
    <cellStyle name="표준 3 3 3 3 5 3" xfId="1936"/>
    <cellStyle name="표준 3 3 3 3 5 3 2" xfId="4819"/>
    <cellStyle name="표준 3 3 3 3 5 3 3" xfId="7697"/>
    <cellStyle name="표준 3 3 3 3 5 3 4" xfId="10578"/>
    <cellStyle name="표준 3 3 3 3 5 3 5" xfId="13456"/>
    <cellStyle name="표준 3 3 3 3 5 4" xfId="3379"/>
    <cellStyle name="표준 3 3 3 3 5 5" xfId="6257"/>
    <cellStyle name="표준 3 3 3 3 5 6" xfId="9138"/>
    <cellStyle name="표준 3 3 3 3 5 7" xfId="12016"/>
    <cellStyle name="표준 3 3 3 3 6" xfId="638"/>
    <cellStyle name="표준 3 3 3 3 6 2" xfId="1358"/>
    <cellStyle name="표준 3 3 3 3 6 2 2" xfId="2798"/>
    <cellStyle name="표준 3 3 3 3 6 2 2 2" xfId="5681"/>
    <cellStyle name="표준 3 3 3 3 6 2 2 3" xfId="8559"/>
    <cellStyle name="표준 3 3 3 3 6 2 2 4" xfId="11440"/>
    <cellStyle name="표준 3 3 3 3 6 2 2 5" xfId="14318"/>
    <cellStyle name="표준 3 3 3 3 6 2 3" xfId="4241"/>
    <cellStyle name="표준 3 3 3 3 6 2 4" xfId="7119"/>
    <cellStyle name="표준 3 3 3 3 6 2 5" xfId="10000"/>
    <cellStyle name="표준 3 3 3 3 6 2 6" xfId="12878"/>
    <cellStyle name="표준 3 3 3 3 6 3" xfId="2078"/>
    <cellStyle name="표준 3 3 3 3 6 3 2" xfId="4961"/>
    <cellStyle name="표준 3 3 3 3 6 3 3" xfId="7839"/>
    <cellStyle name="표준 3 3 3 3 6 3 4" xfId="10720"/>
    <cellStyle name="표준 3 3 3 3 6 3 5" xfId="13598"/>
    <cellStyle name="표준 3 3 3 3 6 4" xfId="3521"/>
    <cellStyle name="표준 3 3 3 3 6 5" xfId="6399"/>
    <cellStyle name="표준 3 3 3 3 6 6" xfId="9280"/>
    <cellStyle name="표준 3 3 3 3 6 7" xfId="12158"/>
    <cellStyle name="표준 3 3 3 3 7" xfId="782"/>
    <cellStyle name="표준 3 3 3 3 7 2" xfId="2222"/>
    <cellStyle name="표준 3 3 3 3 7 2 2" xfId="5105"/>
    <cellStyle name="표준 3 3 3 3 7 2 3" xfId="7983"/>
    <cellStyle name="표준 3 3 3 3 7 2 4" xfId="10864"/>
    <cellStyle name="표준 3 3 3 3 7 2 5" xfId="13742"/>
    <cellStyle name="표준 3 3 3 3 7 3" xfId="3665"/>
    <cellStyle name="표준 3 3 3 3 7 4" xfId="6543"/>
    <cellStyle name="표준 3 3 3 3 7 5" xfId="9424"/>
    <cellStyle name="표준 3 3 3 3 7 6" xfId="12302"/>
    <cellStyle name="표준 3 3 3 3 8" xfId="1502"/>
    <cellStyle name="표준 3 3 3 3 8 2" xfId="4385"/>
    <cellStyle name="표준 3 3 3 3 8 3" xfId="7263"/>
    <cellStyle name="표준 3 3 3 3 8 4" xfId="10144"/>
    <cellStyle name="표준 3 3 3 3 8 5" xfId="13022"/>
    <cellStyle name="표준 3 3 3 3 9" xfId="2945"/>
    <cellStyle name="표준 3 3 3 4" xfId="98"/>
    <cellStyle name="표준 3 3 3 4 10" xfId="8740"/>
    <cellStyle name="표준 3 3 3 4 11" xfId="11618"/>
    <cellStyle name="표준 3 3 3 4 2" xfId="242"/>
    <cellStyle name="표준 3 3 3 4 2 2" xfId="962"/>
    <cellStyle name="표준 3 3 3 4 2 2 2" xfId="2402"/>
    <cellStyle name="표준 3 3 3 4 2 2 2 2" xfId="5285"/>
    <cellStyle name="표준 3 3 3 4 2 2 2 3" xfId="8163"/>
    <cellStyle name="표준 3 3 3 4 2 2 2 4" xfId="11044"/>
    <cellStyle name="표준 3 3 3 4 2 2 2 5" xfId="13922"/>
    <cellStyle name="표준 3 3 3 4 2 2 3" xfId="3845"/>
    <cellStyle name="표준 3 3 3 4 2 2 4" xfId="6723"/>
    <cellStyle name="표준 3 3 3 4 2 2 5" xfId="9604"/>
    <cellStyle name="표준 3 3 3 4 2 2 6" xfId="12482"/>
    <cellStyle name="표준 3 3 3 4 2 3" xfId="1682"/>
    <cellStyle name="표준 3 3 3 4 2 3 2" xfId="4565"/>
    <cellStyle name="표준 3 3 3 4 2 3 3" xfId="7443"/>
    <cellStyle name="표준 3 3 3 4 2 3 4" xfId="10324"/>
    <cellStyle name="표준 3 3 3 4 2 3 5" xfId="13202"/>
    <cellStyle name="표준 3 3 3 4 2 4" xfId="3125"/>
    <cellStyle name="표준 3 3 3 4 2 5" xfId="6003"/>
    <cellStyle name="표준 3 3 3 4 2 6" xfId="8884"/>
    <cellStyle name="표준 3 3 3 4 2 7" xfId="11762"/>
    <cellStyle name="표준 3 3 3 4 3" xfId="390"/>
    <cellStyle name="표준 3 3 3 4 3 2" xfId="1110"/>
    <cellStyle name="표준 3 3 3 4 3 2 2" xfId="2550"/>
    <cellStyle name="표준 3 3 3 4 3 2 2 2" xfId="5433"/>
    <cellStyle name="표준 3 3 3 4 3 2 2 3" xfId="8311"/>
    <cellStyle name="표준 3 3 3 4 3 2 2 4" xfId="11192"/>
    <cellStyle name="표준 3 3 3 4 3 2 2 5" xfId="14070"/>
    <cellStyle name="표준 3 3 3 4 3 2 3" xfId="3993"/>
    <cellStyle name="표준 3 3 3 4 3 2 4" xfId="6871"/>
    <cellStyle name="표준 3 3 3 4 3 2 5" xfId="9752"/>
    <cellStyle name="표준 3 3 3 4 3 2 6" xfId="12630"/>
    <cellStyle name="표준 3 3 3 4 3 3" xfId="1830"/>
    <cellStyle name="표준 3 3 3 4 3 3 2" xfId="4713"/>
    <cellStyle name="표준 3 3 3 4 3 3 3" xfId="7591"/>
    <cellStyle name="표준 3 3 3 4 3 3 4" xfId="10472"/>
    <cellStyle name="표준 3 3 3 4 3 3 5" xfId="13350"/>
    <cellStyle name="표준 3 3 3 4 3 4" xfId="3273"/>
    <cellStyle name="표준 3 3 3 4 3 5" xfId="6151"/>
    <cellStyle name="표준 3 3 3 4 3 6" xfId="9032"/>
    <cellStyle name="표준 3 3 3 4 3 7" xfId="11910"/>
    <cellStyle name="표준 3 3 3 4 4" xfId="532"/>
    <cellStyle name="표준 3 3 3 4 4 2" xfId="1252"/>
    <cellStyle name="표준 3 3 3 4 4 2 2" xfId="2692"/>
    <cellStyle name="표준 3 3 3 4 4 2 2 2" xfId="5575"/>
    <cellStyle name="표준 3 3 3 4 4 2 2 3" xfId="8453"/>
    <cellStyle name="표준 3 3 3 4 4 2 2 4" xfId="11334"/>
    <cellStyle name="표준 3 3 3 4 4 2 2 5" xfId="14212"/>
    <cellStyle name="표준 3 3 3 4 4 2 3" xfId="4135"/>
    <cellStyle name="표준 3 3 3 4 4 2 4" xfId="7013"/>
    <cellStyle name="표준 3 3 3 4 4 2 5" xfId="9894"/>
    <cellStyle name="표준 3 3 3 4 4 2 6" xfId="12772"/>
    <cellStyle name="표준 3 3 3 4 4 3" xfId="1972"/>
    <cellStyle name="표준 3 3 3 4 4 3 2" xfId="4855"/>
    <cellStyle name="표준 3 3 3 4 4 3 3" xfId="7733"/>
    <cellStyle name="표준 3 3 3 4 4 3 4" xfId="10614"/>
    <cellStyle name="표준 3 3 3 4 4 3 5" xfId="13492"/>
    <cellStyle name="표준 3 3 3 4 4 4" xfId="3415"/>
    <cellStyle name="표준 3 3 3 4 4 5" xfId="6293"/>
    <cellStyle name="표준 3 3 3 4 4 6" xfId="9174"/>
    <cellStyle name="표준 3 3 3 4 4 7" xfId="12052"/>
    <cellStyle name="표준 3 3 3 4 5" xfId="674"/>
    <cellStyle name="표준 3 3 3 4 5 2" xfId="1394"/>
    <cellStyle name="표준 3 3 3 4 5 2 2" xfId="2834"/>
    <cellStyle name="표준 3 3 3 4 5 2 2 2" xfId="5717"/>
    <cellStyle name="표준 3 3 3 4 5 2 2 3" xfId="8595"/>
    <cellStyle name="표준 3 3 3 4 5 2 2 4" xfId="11476"/>
    <cellStyle name="표준 3 3 3 4 5 2 2 5" xfId="14354"/>
    <cellStyle name="표준 3 3 3 4 5 2 3" xfId="4277"/>
    <cellStyle name="표준 3 3 3 4 5 2 4" xfId="7155"/>
    <cellStyle name="표준 3 3 3 4 5 2 5" xfId="10036"/>
    <cellStyle name="표준 3 3 3 4 5 2 6" xfId="12914"/>
    <cellStyle name="표준 3 3 3 4 5 3" xfId="2114"/>
    <cellStyle name="표준 3 3 3 4 5 3 2" xfId="4997"/>
    <cellStyle name="표준 3 3 3 4 5 3 3" xfId="7875"/>
    <cellStyle name="표준 3 3 3 4 5 3 4" xfId="10756"/>
    <cellStyle name="표준 3 3 3 4 5 3 5" xfId="13634"/>
    <cellStyle name="표준 3 3 3 4 5 4" xfId="3557"/>
    <cellStyle name="표준 3 3 3 4 5 5" xfId="6435"/>
    <cellStyle name="표준 3 3 3 4 5 6" xfId="9316"/>
    <cellStyle name="표준 3 3 3 4 5 7" xfId="12194"/>
    <cellStyle name="표준 3 3 3 4 6" xfId="818"/>
    <cellStyle name="표준 3 3 3 4 6 2" xfId="2258"/>
    <cellStyle name="표준 3 3 3 4 6 2 2" xfId="5141"/>
    <cellStyle name="표준 3 3 3 4 6 2 3" xfId="8019"/>
    <cellStyle name="표준 3 3 3 4 6 2 4" xfId="10900"/>
    <cellStyle name="표준 3 3 3 4 6 2 5" xfId="13778"/>
    <cellStyle name="표준 3 3 3 4 6 3" xfId="3701"/>
    <cellStyle name="표준 3 3 3 4 6 4" xfId="6579"/>
    <cellStyle name="표준 3 3 3 4 6 5" xfId="9460"/>
    <cellStyle name="표준 3 3 3 4 6 6" xfId="12338"/>
    <cellStyle name="표준 3 3 3 4 7" xfId="1538"/>
    <cellStyle name="표준 3 3 3 4 7 2" xfId="4421"/>
    <cellStyle name="표준 3 3 3 4 7 3" xfId="7299"/>
    <cellStyle name="표준 3 3 3 4 7 4" xfId="10180"/>
    <cellStyle name="표준 3 3 3 4 7 5" xfId="13058"/>
    <cellStyle name="표준 3 3 3 4 8" xfId="2981"/>
    <cellStyle name="표준 3 3 3 4 9" xfId="5859"/>
    <cellStyle name="표준 3 3 3 5" xfId="170"/>
    <cellStyle name="표준 3 3 3 5 2" xfId="890"/>
    <cellStyle name="표준 3 3 3 5 2 2" xfId="2330"/>
    <cellStyle name="표준 3 3 3 5 2 2 2" xfId="5213"/>
    <cellStyle name="표준 3 3 3 5 2 2 3" xfId="8091"/>
    <cellStyle name="표준 3 3 3 5 2 2 4" xfId="10972"/>
    <cellStyle name="표준 3 3 3 5 2 2 5" xfId="13850"/>
    <cellStyle name="표준 3 3 3 5 2 3" xfId="3773"/>
    <cellStyle name="표준 3 3 3 5 2 4" xfId="6651"/>
    <cellStyle name="표준 3 3 3 5 2 5" xfId="9532"/>
    <cellStyle name="표준 3 3 3 5 2 6" xfId="12410"/>
    <cellStyle name="표준 3 3 3 5 3" xfId="1610"/>
    <cellStyle name="표준 3 3 3 5 3 2" xfId="4493"/>
    <cellStyle name="표준 3 3 3 5 3 3" xfId="7371"/>
    <cellStyle name="표준 3 3 3 5 3 4" xfId="10252"/>
    <cellStyle name="표준 3 3 3 5 3 5" xfId="13130"/>
    <cellStyle name="표준 3 3 3 5 4" xfId="3053"/>
    <cellStyle name="표준 3 3 3 5 5" xfId="5931"/>
    <cellStyle name="표준 3 3 3 5 6" xfId="8812"/>
    <cellStyle name="표준 3 3 3 5 7" xfId="11690"/>
    <cellStyle name="표준 3 3 3 6" xfId="318"/>
    <cellStyle name="표준 3 3 3 6 2" xfId="1038"/>
    <cellStyle name="표준 3 3 3 6 2 2" xfId="2478"/>
    <cellStyle name="표준 3 3 3 6 2 2 2" xfId="5361"/>
    <cellStyle name="표준 3 3 3 6 2 2 3" xfId="8239"/>
    <cellStyle name="표준 3 3 3 6 2 2 4" xfId="11120"/>
    <cellStyle name="표준 3 3 3 6 2 2 5" xfId="13998"/>
    <cellStyle name="표준 3 3 3 6 2 3" xfId="3921"/>
    <cellStyle name="표준 3 3 3 6 2 4" xfId="6799"/>
    <cellStyle name="표준 3 3 3 6 2 5" xfId="9680"/>
    <cellStyle name="표준 3 3 3 6 2 6" xfId="12558"/>
    <cellStyle name="표준 3 3 3 6 3" xfId="1758"/>
    <cellStyle name="표준 3 3 3 6 3 2" xfId="4641"/>
    <cellStyle name="표준 3 3 3 6 3 3" xfId="7519"/>
    <cellStyle name="표준 3 3 3 6 3 4" xfId="10400"/>
    <cellStyle name="표준 3 3 3 6 3 5" xfId="13278"/>
    <cellStyle name="표준 3 3 3 6 4" xfId="3201"/>
    <cellStyle name="표준 3 3 3 6 5" xfId="6079"/>
    <cellStyle name="표준 3 3 3 6 6" xfId="8960"/>
    <cellStyle name="표준 3 3 3 6 7" xfId="11838"/>
    <cellStyle name="표준 3 3 3 7" xfId="460"/>
    <cellStyle name="표준 3 3 3 7 2" xfId="1180"/>
    <cellStyle name="표준 3 3 3 7 2 2" xfId="2620"/>
    <cellStyle name="표준 3 3 3 7 2 2 2" xfId="5503"/>
    <cellStyle name="표준 3 3 3 7 2 2 3" xfId="8381"/>
    <cellStyle name="표준 3 3 3 7 2 2 4" xfId="11262"/>
    <cellStyle name="표준 3 3 3 7 2 2 5" xfId="14140"/>
    <cellStyle name="표준 3 3 3 7 2 3" xfId="4063"/>
    <cellStyle name="표준 3 3 3 7 2 4" xfId="6941"/>
    <cellStyle name="표준 3 3 3 7 2 5" xfId="9822"/>
    <cellStyle name="표준 3 3 3 7 2 6" xfId="12700"/>
    <cellStyle name="표준 3 3 3 7 3" xfId="1900"/>
    <cellStyle name="표준 3 3 3 7 3 2" xfId="4783"/>
    <cellStyle name="표준 3 3 3 7 3 3" xfId="7661"/>
    <cellStyle name="표준 3 3 3 7 3 4" xfId="10542"/>
    <cellStyle name="표준 3 3 3 7 3 5" xfId="13420"/>
    <cellStyle name="표준 3 3 3 7 4" xfId="3343"/>
    <cellStyle name="표준 3 3 3 7 5" xfId="6221"/>
    <cellStyle name="표준 3 3 3 7 6" xfId="9102"/>
    <cellStyle name="표준 3 3 3 7 7" xfId="11980"/>
    <cellStyle name="표준 3 3 3 8" xfId="602"/>
    <cellStyle name="표준 3 3 3 8 2" xfId="1322"/>
    <cellStyle name="표준 3 3 3 8 2 2" xfId="2762"/>
    <cellStyle name="표준 3 3 3 8 2 2 2" xfId="5645"/>
    <cellStyle name="표준 3 3 3 8 2 2 3" xfId="8523"/>
    <cellStyle name="표준 3 3 3 8 2 2 4" xfId="11404"/>
    <cellStyle name="표준 3 3 3 8 2 2 5" xfId="14282"/>
    <cellStyle name="표준 3 3 3 8 2 3" xfId="4205"/>
    <cellStyle name="표준 3 3 3 8 2 4" xfId="7083"/>
    <cellStyle name="표준 3 3 3 8 2 5" xfId="9964"/>
    <cellStyle name="표준 3 3 3 8 2 6" xfId="12842"/>
    <cellStyle name="표준 3 3 3 8 3" xfId="2042"/>
    <cellStyle name="표준 3 3 3 8 3 2" xfId="4925"/>
    <cellStyle name="표준 3 3 3 8 3 3" xfId="7803"/>
    <cellStyle name="표준 3 3 3 8 3 4" xfId="10684"/>
    <cellStyle name="표준 3 3 3 8 3 5" xfId="13562"/>
    <cellStyle name="표준 3 3 3 8 4" xfId="3485"/>
    <cellStyle name="표준 3 3 3 8 5" xfId="6363"/>
    <cellStyle name="표준 3 3 3 8 6" xfId="9244"/>
    <cellStyle name="표준 3 3 3 8 7" xfId="12122"/>
    <cellStyle name="표준 3 3 3 9" xfId="746"/>
    <cellStyle name="표준 3 3 3 9 2" xfId="2186"/>
    <cellStyle name="표준 3 3 3 9 2 2" xfId="5069"/>
    <cellStyle name="표준 3 3 3 9 2 3" xfId="7947"/>
    <cellStyle name="표준 3 3 3 9 2 4" xfId="10828"/>
    <cellStyle name="표준 3 3 3 9 2 5" xfId="13706"/>
    <cellStyle name="표준 3 3 3 9 3" xfId="3629"/>
    <cellStyle name="표준 3 3 3 9 4" xfId="6507"/>
    <cellStyle name="표준 3 3 3 9 5" xfId="9388"/>
    <cellStyle name="표준 3 3 3 9 6" xfId="12266"/>
    <cellStyle name="표준 3 3 4" xfId="28"/>
    <cellStyle name="표준 3 3 4 10" xfId="2911"/>
    <cellStyle name="표준 3 3 4 11" xfId="5789"/>
    <cellStyle name="표준 3 3 4 12" xfId="8670"/>
    <cellStyle name="표준 3 3 4 13" xfId="11548"/>
    <cellStyle name="표준 3 3 4 2" xfId="64"/>
    <cellStyle name="표준 3 3 4 2 10" xfId="5825"/>
    <cellStyle name="표준 3 3 4 2 11" xfId="8706"/>
    <cellStyle name="표준 3 3 4 2 12" xfId="11584"/>
    <cellStyle name="표준 3 3 4 2 2" xfId="136"/>
    <cellStyle name="표준 3 3 4 2 2 10" xfId="8778"/>
    <cellStyle name="표준 3 3 4 2 2 11" xfId="11656"/>
    <cellStyle name="표준 3 3 4 2 2 2" xfId="280"/>
    <cellStyle name="표준 3 3 4 2 2 2 2" xfId="1000"/>
    <cellStyle name="표준 3 3 4 2 2 2 2 2" xfId="2440"/>
    <cellStyle name="표준 3 3 4 2 2 2 2 2 2" xfId="5323"/>
    <cellStyle name="표준 3 3 4 2 2 2 2 2 3" xfId="8201"/>
    <cellStyle name="표준 3 3 4 2 2 2 2 2 4" xfId="11082"/>
    <cellStyle name="표준 3 3 4 2 2 2 2 2 5" xfId="13960"/>
    <cellStyle name="표준 3 3 4 2 2 2 2 3" xfId="3883"/>
    <cellStyle name="표준 3 3 4 2 2 2 2 4" xfId="6761"/>
    <cellStyle name="표준 3 3 4 2 2 2 2 5" xfId="9642"/>
    <cellStyle name="표준 3 3 4 2 2 2 2 6" xfId="12520"/>
    <cellStyle name="표준 3 3 4 2 2 2 3" xfId="1720"/>
    <cellStyle name="표준 3 3 4 2 2 2 3 2" xfId="4603"/>
    <cellStyle name="표준 3 3 4 2 2 2 3 3" xfId="7481"/>
    <cellStyle name="표준 3 3 4 2 2 2 3 4" xfId="10362"/>
    <cellStyle name="표준 3 3 4 2 2 2 3 5" xfId="13240"/>
    <cellStyle name="표준 3 3 4 2 2 2 4" xfId="3163"/>
    <cellStyle name="표준 3 3 4 2 2 2 5" xfId="6041"/>
    <cellStyle name="표준 3 3 4 2 2 2 6" xfId="8922"/>
    <cellStyle name="표준 3 3 4 2 2 2 7" xfId="11800"/>
    <cellStyle name="표준 3 3 4 2 2 3" xfId="428"/>
    <cellStyle name="표준 3 3 4 2 2 3 2" xfId="1148"/>
    <cellStyle name="표준 3 3 4 2 2 3 2 2" xfId="2588"/>
    <cellStyle name="표준 3 3 4 2 2 3 2 2 2" xfId="5471"/>
    <cellStyle name="표준 3 3 4 2 2 3 2 2 3" xfId="8349"/>
    <cellStyle name="표준 3 3 4 2 2 3 2 2 4" xfId="11230"/>
    <cellStyle name="표준 3 3 4 2 2 3 2 2 5" xfId="14108"/>
    <cellStyle name="표준 3 3 4 2 2 3 2 3" xfId="4031"/>
    <cellStyle name="표준 3 3 4 2 2 3 2 4" xfId="6909"/>
    <cellStyle name="표준 3 3 4 2 2 3 2 5" xfId="9790"/>
    <cellStyle name="표준 3 3 4 2 2 3 2 6" xfId="12668"/>
    <cellStyle name="표준 3 3 4 2 2 3 3" xfId="1868"/>
    <cellStyle name="표준 3 3 4 2 2 3 3 2" xfId="4751"/>
    <cellStyle name="표준 3 3 4 2 2 3 3 3" xfId="7629"/>
    <cellStyle name="표준 3 3 4 2 2 3 3 4" xfId="10510"/>
    <cellStyle name="표준 3 3 4 2 2 3 3 5" xfId="13388"/>
    <cellStyle name="표준 3 3 4 2 2 3 4" xfId="3311"/>
    <cellStyle name="표준 3 3 4 2 2 3 5" xfId="6189"/>
    <cellStyle name="표준 3 3 4 2 2 3 6" xfId="9070"/>
    <cellStyle name="표준 3 3 4 2 2 3 7" xfId="11948"/>
    <cellStyle name="표준 3 3 4 2 2 4" xfId="570"/>
    <cellStyle name="표준 3 3 4 2 2 4 2" xfId="1290"/>
    <cellStyle name="표준 3 3 4 2 2 4 2 2" xfId="2730"/>
    <cellStyle name="표준 3 3 4 2 2 4 2 2 2" xfId="5613"/>
    <cellStyle name="표준 3 3 4 2 2 4 2 2 3" xfId="8491"/>
    <cellStyle name="표준 3 3 4 2 2 4 2 2 4" xfId="11372"/>
    <cellStyle name="표준 3 3 4 2 2 4 2 2 5" xfId="14250"/>
    <cellStyle name="표준 3 3 4 2 2 4 2 3" xfId="4173"/>
    <cellStyle name="표준 3 3 4 2 2 4 2 4" xfId="7051"/>
    <cellStyle name="표준 3 3 4 2 2 4 2 5" xfId="9932"/>
    <cellStyle name="표준 3 3 4 2 2 4 2 6" xfId="12810"/>
    <cellStyle name="표준 3 3 4 2 2 4 3" xfId="2010"/>
    <cellStyle name="표준 3 3 4 2 2 4 3 2" xfId="4893"/>
    <cellStyle name="표준 3 3 4 2 2 4 3 3" xfId="7771"/>
    <cellStyle name="표준 3 3 4 2 2 4 3 4" xfId="10652"/>
    <cellStyle name="표준 3 3 4 2 2 4 3 5" xfId="13530"/>
    <cellStyle name="표준 3 3 4 2 2 4 4" xfId="3453"/>
    <cellStyle name="표준 3 3 4 2 2 4 5" xfId="6331"/>
    <cellStyle name="표준 3 3 4 2 2 4 6" xfId="9212"/>
    <cellStyle name="표준 3 3 4 2 2 4 7" xfId="12090"/>
    <cellStyle name="표준 3 3 4 2 2 5" xfId="712"/>
    <cellStyle name="표준 3 3 4 2 2 5 2" xfId="1432"/>
    <cellStyle name="표준 3 3 4 2 2 5 2 2" xfId="2872"/>
    <cellStyle name="표준 3 3 4 2 2 5 2 2 2" xfId="5755"/>
    <cellStyle name="표준 3 3 4 2 2 5 2 2 3" xfId="8633"/>
    <cellStyle name="표준 3 3 4 2 2 5 2 2 4" xfId="11514"/>
    <cellStyle name="표준 3 3 4 2 2 5 2 2 5" xfId="14392"/>
    <cellStyle name="표준 3 3 4 2 2 5 2 3" xfId="4315"/>
    <cellStyle name="표준 3 3 4 2 2 5 2 4" xfId="7193"/>
    <cellStyle name="표준 3 3 4 2 2 5 2 5" xfId="10074"/>
    <cellStyle name="표준 3 3 4 2 2 5 2 6" xfId="12952"/>
    <cellStyle name="표준 3 3 4 2 2 5 3" xfId="2152"/>
    <cellStyle name="표준 3 3 4 2 2 5 3 2" xfId="5035"/>
    <cellStyle name="표준 3 3 4 2 2 5 3 3" xfId="7913"/>
    <cellStyle name="표준 3 3 4 2 2 5 3 4" xfId="10794"/>
    <cellStyle name="표준 3 3 4 2 2 5 3 5" xfId="13672"/>
    <cellStyle name="표준 3 3 4 2 2 5 4" xfId="3595"/>
    <cellStyle name="표준 3 3 4 2 2 5 5" xfId="6473"/>
    <cellStyle name="표준 3 3 4 2 2 5 6" xfId="9354"/>
    <cellStyle name="표준 3 3 4 2 2 5 7" xfId="12232"/>
    <cellStyle name="표준 3 3 4 2 2 6" xfId="856"/>
    <cellStyle name="표준 3 3 4 2 2 6 2" xfId="2296"/>
    <cellStyle name="표준 3 3 4 2 2 6 2 2" xfId="5179"/>
    <cellStyle name="표준 3 3 4 2 2 6 2 3" xfId="8057"/>
    <cellStyle name="표준 3 3 4 2 2 6 2 4" xfId="10938"/>
    <cellStyle name="표준 3 3 4 2 2 6 2 5" xfId="13816"/>
    <cellStyle name="표준 3 3 4 2 2 6 3" xfId="3739"/>
    <cellStyle name="표준 3 3 4 2 2 6 4" xfId="6617"/>
    <cellStyle name="표준 3 3 4 2 2 6 5" xfId="9498"/>
    <cellStyle name="표준 3 3 4 2 2 6 6" xfId="12376"/>
    <cellStyle name="표준 3 3 4 2 2 7" xfId="1576"/>
    <cellStyle name="표준 3 3 4 2 2 7 2" xfId="4459"/>
    <cellStyle name="표준 3 3 4 2 2 7 3" xfId="7337"/>
    <cellStyle name="표준 3 3 4 2 2 7 4" xfId="10218"/>
    <cellStyle name="표준 3 3 4 2 2 7 5" xfId="13096"/>
    <cellStyle name="표준 3 3 4 2 2 8" xfId="3019"/>
    <cellStyle name="표준 3 3 4 2 2 9" xfId="5897"/>
    <cellStyle name="표준 3 3 4 2 3" xfId="208"/>
    <cellStyle name="표준 3 3 4 2 3 2" xfId="928"/>
    <cellStyle name="표준 3 3 4 2 3 2 2" xfId="2368"/>
    <cellStyle name="표준 3 3 4 2 3 2 2 2" xfId="5251"/>
    <cellStyle name="표준 3 3 4 2 3 2 2 3" xfId="8129"/>
    <cellStyle name="표준 3 3 4 2 3 2 2 4" xfId="11010"/>
    <cellStyle name="표준 3 3 4 2 3 2 2 5" xfId="13888"/>
    <cellStyle name="표준 3 3 4 2 3 2 3" xfId="3811"/>
    <cellStyle name="표준 3 3 4 2 3 2 4" xfId="6689"/>
    <cellStyle name="표준 3 3 4 2 3 2 5" xfId="9570"/>
    <cellStyle name="표준 3 3 4 2 3 2 6" xfId="12448"/>
    <cellStyle name="표준 3 3 4 2 3 3" xfId="1648"/>
    <cellStyle name="표준 3 3 4 2 3 3 2" xfId="4531"/>
    <cellStyle name="표준 3 3 4 2 3 3 3" xfId="7409"/>
    <cellStyle name="표준 3 3 4 2 3 3 4" xfId="10290"/>
    <cellStyle name="표준 3 3 4 2 3 3 5" xfId="13168"/>
    <cellStyle name="표준 3 3 4 2 3 4" xfId="3091"/>
    <cellStyle name="표준 3 3 4 2 3 5" xfId="5969"/>
    <cellStyle name="표준 3 3 4 2 3 6" xfId="8850"/>
    <cellStyle name="표준 3 3 4 2 3 7" xfId="11728"/>
    <cellStyle name="표준 3 3 4 2 4" xfId="356"/>
    <cellStyle name="표준 3 3 4 2 4 2" xfId="1076"/>
    <cellStyle name="표준 3 3 4 2 4 2 2" xfId="2516"/>
    <cellStyle name="표준 3 3 4 2 4 2 2 2" xfId="5399"/>
    <cellStyle name="표준 3 3 4 2 4 2 2 3" xfId="8277"/>
    <cellStyle name="표준 3 3 4 2 4 2 2 4" xfId="11158"/>
    <cellStyle name="표준 3 3 4 2 4 2 2 5" xfId="14036"/>
    <cellStyle name="표준 3 3 4 2 4 2 3" xfId="3959"/>
    <cellStyle name="표준 3 3 4 2 4 2 4" xfId="6837"/>
    <cellStyle name="표준 3 3 4 2 4 2 5" xfId="9718"/>
    <cellStyle name="표준 3 3 4 2 4 2 6" xfId="12596"/>
    <cellStyle name="표준 3 3 4 2 4 3" xfId="1796"/>
    <cellStyle name="표준 3 3 4 2 4 3 2" xfId="4679"/>
    <cellStyle name="표준 3 3 4 2 4 3 3" xfId="7557"/>
    <cellStyle name="표준 3 3 4 2 4 3 4" xfId="10438"/>
    <cellStyle name="표준 3 3 4 2 4 3 5" xfId="13316"/>
    <cellStyle name="표준 3 3 4 2 4 4" xfId="3239"/>
    <cellStyle name="표준 3 3 4 2 4 5" xfId="6117"/>
    <cellStyle name="표준 3 3 4 2 4 6" xfId="8998"/>
    <cellStyle name="표준 3 3 4 2 4 7" xfId="11876"/>
    <cellStyle name="표준 3 3 4 2 5" xfId="498"/>
    <cellStyle name="표준 3 3 4 2 5 2" xfId="1218"/>
    <cellStyle name="표준 3 3 4 2 5 2 2" xfId="2658"/>
    <cellStyle name="표준 3 3 4 2 5 2 2 2" xfId="5541"/>
    <cellStyle name="표준 3 3 4 2 5 2 2 3" xfId="8419"/>
    <cellStyle name="표준 3 3 4 2 5 2 2 4" xfId="11300"/>
    <cellStyle name="표준 3 3 4 2 5 2 2 5" xfId="14178"/>
    <cellStyle name="표준 3 3 4 2 5 2 3" xfId="4101"/>
    <cellStyle name="표준 3 3 4 2 5 2 4" xfId="6979"/>
    <cellStyle name="표준 3 3 4 2 5 2 5" xfId="9860"/>
    <cellStyle name="표준 3 3 4 2 5 2 6" xfId="12738"/>
    <cellStyle name="표준 3 3 4 2 5 3" xfId="1938"/>
    <cellStyle name="표준 3 3 4 2 5 3 2" xfId="4821"/>
    <cellStyle name="표준 3 3 4 2 5 3 3" xfId="7699"/>
    <cellStyle name="표준 3 3 4 2 5 3 4" xfId="10580"/>
    <cellStyle name="표준 3 3 4 2 5 3 5" xfId="13458"/>
    <cellStyle name="표준 3 3 4 2 5 4" xfId="3381"/>
    <cellStyle name="표준 3 3 4 2 5 5" xfId="6259"/>
    <cellStyle name="표준 3 3 4 2 5 6" xfId="9140"/>
    <cellStyle name="표준 3 3 4 2 5 7" xfId="12018"/>
    <cellStyle name="표준 3 3 4 2 6" xfId="640"/>
    <cellStyle name="표준 3 3 4 2 6 2" xfId="1360"/>
    <cellStyle name="표준 3 3 4 2 6 2 2" xfId="2800"/>
    <cellStyle name="표준 3 3 4 2 6 2 2 2" xfId="5683"/>
    <cellStyle name="표준 3 3 4 2 6 2 2 3" xfId="8561"/>
    <cellStyle name="표준 3 3 4 2 6 2 2 4" xfId="11442"/>
    <cellStyle name="표준 3 3 4 2 6 2 2 5" xfId="14320"/>
    <cellStyle name="표준 3 3 4 2 6 2 3" xfId="4243"/>
    <cellStyle name="표준 3 3 4 2 6 2 4" xfId="7121"/>
    <cellStyle name="표준 3 3 4 2 6 2 5" xfId="10002"/>
    <cellStyle name="표준 3 3 4 2 6 2 6" xfId="12880"/>
    <cellStyle name="표준 3 3 4 2 6 3" xfId="2080"/>
    <cellStyle name="표준 3 3 4 2 6 3 2" xfId="4963"/>
    <cellStyle name="표준 3 3 4 2 6 3 3" xfId="7841"/>
    <cellStyle name="표준 3 3 4 2 6 3 4" xfId="10722"/>
    <cellStyle name="표준 3 3 4 2 6 3 5" xfId="13600"/>
    <cellStyle name="표준 3 3 4 2 6 4" xfId="3523"/>
    <cellStyle name="표준 3 3 4 2 6 5" xfId="6401"/>
    <cellStyle name="표준 3 3 4 2 6 6" xfId="9282"/>
    <cellStyle name="표준 3 3 4 2 6 7" xfId="12160"/>
    <cellStyle name="표준 3 3 4 2 7" xfId="784"/>
    <cellStyle name="표준 3 3 4 2 7 2" xfId="2224"/>
    <cellStyle name="표준 3 3 4 2 7 2 2" xfId="5107"/>
    <cellStyle name="표준 3 3 4 2 7 2 3" xfId="7985"/>
    <cellStyle name="표준 3 3 4 2 7 2 4" xfId="10866"/>
    <cellStyle name="표준 3 3 4 2 7 2 5" xfId="13744"/>
    <cellStyle name="표준 3 3 4 2 7 3" xfId="3667"/>
    <cellStyle name="표준 3 3 4 2 7 4" xfId="6545"/>
    <cellStyle name="표준 3 3 4 2 7 5" xfId="9426"/>
    <cellStyle name="표준 3 3 4 2 7 6" xfId="12304"/>
    <cellStyle name="표준 3 3 4 2 8" xfId="1504"/>
    <cellStyle name="표준 3 3 4 2 8 2" xfId="4387"/>
    <cellStyle name="표준 3 3 4 2 8 3" xfId="7265"/>
    <cellStyle name="표준 3 3 4 2 8 4" xfId="10146"/>
    <cellStyle name="표준 3 3 4 2 8 5" xfId="13024"/>
    <cellStyle name="표준 3 3 4 2 9" xfId="2947"/>
    <cellStyle name="표준 3 3 4 3" xfId="100"/>
    <cellStyle name="표준 3 3 4 3 10" xfId="8742"/>
    <cellStyle name="표준 3 3 4 3 11" xfId="11620"/>
    <cellStyle name="표준 3 3 4 3 2" xfId="244"/>
    <cellStyle name="표준 3 3 4 3 2 2" xfId="964"/>
    <cellStyle name="표준 3 3 4 3 2 2 2" xfId="2404"/>
    <cellStyle name="표준 3 3 4 3 2 2 2 2" xfId="5287"/>
    <cellStyle name="표준 3 3 4 3 2 2 2 3" xfId="8165"/>
    <cellStyle name="표준 3 3 4 3 2 2 2 4" xfId="11046"/>
    <cellStyle name="표준 3 3 4 3 2 2 2 5" xfId="13924"/>
    <cellStyle name="표준 3 3 4 3 2 2 3" xfId="3847"/>
    <cellStyle name="표준 3 3 4 3 2 2 4" xfId="6725"/>
    <cellStyle name="표준 3 3 4 3 2 2 5" xfId="9606"/>
    <cellStyle name="표준 3 3 4 3 2 2 6" xfId="12484"/>
    <cellStyle name="표준 3 3 4 3 2 3" xfId="1684"/>
    <cellStyle name="표준 3 3 4 3 2 3 2" xfId="4567"/>
    <cellStyle name="표준 3 3 4 3 2 3 3" xfId="7445"/>
    <cellStyle name="표준 3 3 4 3 2 3 4" xfId="10326"/>
    <cellStyle name="표준 3 3 4 3 2 3 5" xfId="13204"/>
    <cellStyle name="표준 3 3 4 3 2 4" xfId="3127"/>
    <cellStyle name="표준 3 3 4 3 2 5" xfId="6005"/>
    <cellStyle name="표준 3 3 4 3 2 6" xfId="8886"/>
    <cellStyle name="표준 3 3 4 3 2 7" xfId="11764"/>
    <cellStyle name="표준 3 3 4 3 3" xfId="392"/>
    <cellStyle name="표준 3 3 4 3 3 2" xfId="1112"/>
    <cellStyle name="표준 3 3 4 3 3 2 2" xfId="2552"/>
    <cellStyle name="표준 3 3 4 3 3 2 2 2" xfId="5435"/>
    <cellStyle name="표준 3 3 4 3 3 2 2 3" xfId="8313"/>
    <cellStyle name="표준 3 3 4 3 3 2 2 4" xfId="11194"/>
    <cellStyle name="표준 3 3 4 3 3 2 2 5" xfId="14072"/>
    <cellStyle name="표준 3 3 4 3 3 2 3" xfId="3995"/>
    <cellStyle name="표준 3 3 4 3 3 2 4" xfId="6873"/>
    <cellStyle name="표준 3 3 4 3 3 2 5" xfId="9754"/>
    <cellStyle name="표준 3 3 4 3 3 2 6" xfId="12632"/>
    <cellStyle name="표준 3 3 4 3 3 3" xfId="1832"/>
    <cellStyle name="표준 3 3 4 3 3 3 2" xfId="4715"/>
    <cellStyle name="표준 3 3 4 3 3 3 3" xfId="7593"/>
    <cellStyle name="표준 3 3 4 3 3 3 4" xfId="10474"/>
    <cellStyle name="표준 3 3 4 3 3 3 5" xfId="13352"/>
    <cellStyle name="표준 3 3 4 3 3 4" xfId="3275"/>
    <cellStyle name="표준 3 3 4 3 3 5" xfId="6153"/>
    <cellStyle name="표준 3 3 4 3 3 6" xfId="9034"/>
    <cellStyle name="표준 3 3 4 3 3 7" xfId="11912"/>
    <cellStyle name="표준 3 3 4 3 4" xfId="534"/>
    <cellStyle name="표준 3 3 4 3 4 2" xfId="1254"/>
    <cellStyle name="표준 3 3 4 3 4 2 2" xfId="2694"/>
    <cellStyle name="표준 3 3 4 3 4 2 2 2" xfId="5577"/>
    <cellStyle name="표준 3 3 4 3 4 2 2 3" xfId="8455"/>
    <cellStyle name="표준 3 3 4 3 4 2 2 4" xfId="11336"/>
    <cellStyle name="표준 3 3 4 3 4 2 2 5" xfId="14214"/>
    <cellStyle name="표준 3 3 4 3 4 2 3" xfId="4137"/>
    <cellStyle name="표준 3 3 4 3 4 2 4" xfId="7015"/>
    <cellStyle name="표준 3 3 4 3 4 2 5" xfId="9896"/>
    <cellStyle name="표준 3 3 4 3 4 2 6" xfId="12774"/>
    <cellStyle name="표준 3 3 4 3 4 3" xfId="1974"/>
    <cellStyle name="표준 3 3 4 3 4 3 2" xfId="4857"/>
    <cellStyle name="표준 3 3 4 3 4 3 3" xfId="7735"/>
    <cellStyle name="표준 3 3 4 3 4 3 4" xfId="10616"/>
    <cellStyle name="표준 3 3 4 3 4 3 5" xfId="13494"/>
    <cellStyle name="표준 3 3 4 3 4 4" xfId="3417"/>
    <cellStyle name="표준 3 3 4 3 4 5" xfId="6295"/>
    <cellStyle name="표준 3 3 4 3 4 6" xfId="9176"/>
    <cellStyle name="표준 3 3 4 3 4 7" xfId="12054"/>
    <cellStyle name="표준 3 3 4 3 5" xfId="676"/>
    <cellStyle name="표준 3 3 4 3 5 2" xfId="1396"/>
    <cellStyle name="표준 3 3 4 3 5 2 2" xfId="2836"/>
    <cellStyle name="표준 3 3 4 3 5 2 2 2" xfId="5719"/>
    <cellStyle name="표준 3 3 4 3 5 2 2 3" xfId="8597"/>
    <cellStyle name="표준 3 3 4 3 5 2 2 4" xfId="11478"/>
    <cellStyle name="표준 3 3 4 3 5 2 2 5" xfId="14356"/>
    <cellStyle name="표준 3 3 4 3 5 2 3" xfId="4279"/>
    <cellStyle name="표준 3 3 4 3 5 2 4" xfId="7157"/>
    <cellStyle name="표준 3 3 4 3 5 2 5" xfId="10038"/>
    <cellStyle name="표준 3 3 4 3 5 2 6" xfId="12916"/>
    <cellStyle name="표준 3 3 4 3 5 3" xfId="2116"/>
    <cellStyle name="표준 3 3 4 3 5 3 2" xfId="4999"/>
    <cellStyle name="표준 3 3 4 3 5 3 3" xfId="7877"/>
    <cellStyle name="표준 3 3 4 3 5 3 4" xfId="10758"/>
    <cellStyle name="표준 3 3 4 3 5 3 5" xfId="13636"/>
    <cellStyle name="표준 3 3 4 3 5 4" xfId="3559"/>
    <cellStyle name="표준 3 3 4 3 5 5" xfId="6437"/>
    <cellStyle name="표준 3 3 4 3 5 6" xfId="9318"/>
    <cellStyle name="표준 3 3 4 3 5 7" xfId="12196"/>
    <cellStyle name="표준 3 3 4 3 6" xfId="820"/>
    <cellStyle name="표준 3 3 4 3 6 2" xfId="2260"/>
    <cellStyle name="표준 3 3 4 3 6 2 2" xfId="5143"/>
    <cellStyle name="표준 3 3 4 3 6 2 3" xfId="8021"/>
    <cellStyle name="표준 3 3 4 3 6 2 4" xfId="10902"/>
    <cellStyle name="표준 3 3 4 3 6 2 5" xfId="13780"/>
    <cellStyle name="표준 3 3 4 3 6 3" xfId="3703"/>
    <cellStyle name="표준 3 3 4 3 6 4" xfId="6581"/>
    <cellStyle name="표준 3 3 4 3 6 5" xfId="9462"/>
    <cellStyle name="표준 3 3 4 3 6 6" xfId="12340"/>
    <cellStyle name="표준 3 3 4 3 7" xfId="1540"/>
    <cellStyle name="표준 3 3 4 3 7 2" xfId="4423"/>
    <cellStyle name="표준 3 3 4 3 7 3" xfId="7301"/>
    <cellStyle name="표준 3 3 4 3 7 4" xfId="10182"/>
    <cellStyle name="표준 3 3 4 3 7 5" xfId="13060"/>
    <cellStyle name="표준 3 3 4 3 8" xfId="2983"/>
    <cellStyle name="표준 3 3 4 3 9" xfId="5861"/>
    <cellStyle name="표준 3 3 4 4" xfId="172"/>
    <cellStyle name="표준 3 3 4 4 2" xfId="892"/>
    <cellStyle name="표준 3 3 4 4 2 2" xfId="2332"/>
    <cellStyle name="표준 3 3 4 4 2 2 2" xfId="5215"/>
    <cellStyle name="표준 3 3 4 4 2 2 3" xfId="8093"/>
    <cellStyle name="표준 3 3 4 4 2 2 4" xfId="10974"/>
    <cellStyle name="표준 3 3 4 4 2 2 5" xfId="13852"/>
    <cellStyle name="표준 3 3 4 4 2 3" xfId="3775"/>
    <cellStyle name="표준 3 3 4 4 2 4" xfId="6653"/>
    <cellStyle name="표준 3 3 4 4 2 5" xfId="9534"/>
    <cellStyle name="표준 3 3 4 4 2 6" xfId="12412"/>
    <cellStyle name="표준 3 3 4 4 3" xfId="1612"/>
    <cellStyle name="표준 3 3 4 4 3 2" xfId="4495"/>
    <cellStyle name="표준 3 3 4 4 3 3" xfId="7373"/>
    <cellStyle name="표준 3 3 4 4 3 4" xfId="10254"/>
    <cellStyle name="표준 3 3 4 4 3 5" xfId="13132"/>
    <cellStyle name="표준 3 3 4 4 4" xfId="3055"/>
    <cellStyle name="표준 3 3 4 4 5" xfId="5933"/>
    <cellStyle name="표준 3 3 4 4 6" xfId="8814"/>
    <cellStyle name="표준 3 3 4 4 7" xfId="11692"/>
    <cellStyle name="표준 3 3 4 5" xfId="320"/>
    <cellStyle name="표준 3 3 4 5 2" xfId="1040"/>
    <cellStyle name="표준 3 3 4 5 2 2" xfId="2480"/>
    <cellStyle name="표준 3 3 4 5 2 2 2" xfId="5363"/>
    <cellStyle name="표준 3 3 4 5 2 2 3" xfId="8241"/>
    <cellStyle name="표준 3 3 4 5 2 2 4" xfId="11122"/>
    <cellStyle name="표준 3 3 4 5 2 2 5" xfId="14000"/>
    <cellStyle name="표준 3 3 4 5 2 3" xfId="3923"/>
    <cellStyle name="표준 3 3 4 5 2 4" xfId="6801"/>
    <cellStyle name="표준 3 3 4 5 2 5" xfId="9682"/>
    <cellStyle name="표준 3 3 4 5 2 6" xfId="12560"/>
    <cellStyle name="표준 3 3 4 5 3" xfId="1760"/>
    <cellStyle name="표준 3 3 4 5 3 2" xfId="4643"/>
    <cellStyle name="표준 3 3 4 5 3 3" xfId="7521"/>
    <cellStyle name="표준 3 3 4 5 3 4" xfId="10402"/>
    <cellStyle name="표준 3 3 4 5 3 5" xfId="13280"/>
    <cellStyle name="표준 3 3 4 5 4" xfId="3203"/>
    <cellStyle name="표준 3 3 4 5 5" xfId="6081"/>
    <cellStyle name="표준 3 3 4 5 6" xfId="8962"/>
    <cellStyle name="표준 3 3 4 5 7" xfId="11840"/>
    <cellStyle name="표준 3 3 4 6" xfId="462"/>
    <cellStyle name="표준 3 3 4 6 2" xfId="1182"/>
    <cellStyle name="표준 3 3 4 6 2 2" xfId="2622"/>
    <cellStyle name="표준 3 3 4 6 2 2 2" xfId="5505"/>
    <cellStyle name="표준 3 3 4 6 2 2 3" xfId="8383"/>
    <cellStyle name="표준 3 3 4 6 2 2 4" xfId="11264"/>
    <cellStyle name="표준 3 3 4 6 2 2 5" xfId="14142"/>
    <cellStyle name="표준 3 3 4 6 2 3" xfId="4065"/>
    <cellStyle name="표준 3 3 4 6 2 4" xfId="6943"/>
    <cellStyle name="표준 3 3 4 6 2 5" xfId="9824"/>
    <cellStyle name="표준 3 3 4 6 2 6" xfId="12702"/>
    <cellStyle name="표준 3 3 4 6 3" xfId="1902"/>
    <cellStyle name="표준 3 3 4 6 3 2" xfId="4785"/>
    <cellStyle name="표준 3 3 4 6 3 3" xfId="7663"/>
    <cellStyle name="표준 3 3 4 6 3 4" xfId="10544"/>
    <cellStyle name="표준 3 3 4 6 3 5" xfId="13422"/>
    <cellStyle name="표준 3 3 4 6 4" xfId="3345"/>
    <cellStyle name="표준 3 3 4 6 5" xfId="6223"/>
    <cellStyle name="표준 3 3 4 6 6" xfId="9104"/>
    <cellStyle name="표준 3 3 4 6 7" xfId="11982"/>
    <cellStyle name="표준 3 3 4 7" xfId="604"/>
    <cellStyle name="표준 3 3 4 7 2" xfId="1324"/>
    <cellStyle name="표준 3 3 4 7 2 2" xfId="2764"/>
    <cellStyle name="표준 3 3 4 7 2 2 2" xfId="5647"/>
    <cellStyle name="표준 3 3 4 7 2 2 3" xfId="8525"/>
    <cellStyle name="표준 3 3 4 7 2 2 4" xfId="11406"/>
    <cellStyle name="표준 3 3 4 7 2 2 5" xfId="14284"/>
    <cellStyle name="표준 3 3 4 7 2 3" xfId="4207"/>
    <cellStyle name="표준 3 3 4 7 2 4" xfId="7085"/>
    <cellStyle name="표준 3 3 4 7 2 5" xfId="9966"/>
    <cellStyle name="표준 3 3 4 7 2 6" xfId="12844"/>
    <cellStyle name="표준 3 3 4 7 3" xfId="2044"/>
    <cellStyle name="표준 3 3 4 7 3 2" xfId="4927"/>
    <cellStyle name="표준 3 3 4 7 3 3" xfId="7805"/>
    <cellStyle name="표준 3 3 4 7 3 4" xfId="10686"/>
    <cellStyle name="표준 3 3 4 7 3 5" xfId="13564"/>
    <cellStyle name="표준 3 3 4 7 4" xfId="3487"/>
    <cellStyle name="표준 3 3 4 7 5" xfId="6365"/>
    <cellStyle name="표준 3 3 4 7 6" xfId="9246"/>
    <cellStyle name="표준 3 3 4 7 7" xfId="12124"/>
    <cellStyle name="표준 3 3 4 8" xfId="748"/>
    <cellStyle name="표준 3 3 4 8 2" xfId="2188"/>
    <cellStyle name="표준 3 3 4 8 2 2" xfId="5071"/>
    <cellStyle name="표준 3 3 4 8 2 3" xfId="7949"/>
    <cellStyle name="표준 3 3 4 8 2 4" xfId="10830"/>
    <cellStyle name="표준 3 3 4 8 2 5" xfId="13708"/>
    <cellStyle name="표준 3 3 4 8 3" xfId="3631"/>
    <cellStyle name="표준 3 3 4 8 4" xfId="6509"/>
    <cellStyle name="표준 3 3 4 8 5" xfId="9390"/>
    <cellStyle name="표준 3 3 4 8 6" xfId="12268"/>
    <cellStyle name="표준 3 3 4 9" xfId="1468"/>
    <cellStyle name="표준 3 3 4 9 2" xfId="4351"/>
    <cellStyle name="표준 3 3 4 9 3" xfId="7229"/>
    <cellStyle name="표준 3 3 4 9 4" xfId="10110"/>
    <cellStyle name="표준 3 3 4 9 5" xfId="12988"/>
    <cellStyle name="표준 3 3 5" xfId="51"/>
    <cellStyle name="표준 3 3 5 10" xfId="5812"/>
    <cellStyle name="표준 3 3 5 11" xfId="8693"/>
    <cellStyle name="표준 3 3 5 12" xfId="11571"/>
    <cellStyle name="표준 3 3 5 2" xfId="123"/>
    <cellStyle name="표준 3 3 5 2 10" xfId="8765"/>
    <cellStyle name="표준 3 3 5 2 11" xfId="11643"/>
    <cellStyle name="표준 3 3 5 2 2" xfId="267"/>
    <cellStyle name="표준 3 3 5 2 2 2" xfId="987"/>
    <cellStyle name="표준 3 3 5 2 2 2 2" xfId="2427"/>
    <cellStyle name="표준 3 3 5 2 2 2 2 2" xfId="5310"/>
    <cellStyle name="표준 3 3 5 2 2 2 2 3" xfId="8188"/>
    <cellStyle name="표준 3 3 5 2 2 2 2 4" xfId="11069"/>
    <cellStyle name="표준 3 3 5 2 2 2 2 5" xfId="13947"/>
    <cellStyle name="표준 3 3 5 2 2 2 3" xfId="3870"/>
    <cellStyle name="표준 3 3 5 2 2 2 4" xfId="6748"/>
    <cellStyle name="표준 3 3 5 2 2 2 5" xfId="9629"/>
    <cellStyle name="표준 3 3 5 2 2 2 6" xfId="12507"/>
    <cellStyle name="표준 3 3 5 2 2 3" xfId="1707"/>
    <cellStyle name="표준 3 3 5 2 2 3 2" xfId="4590"/>
    <cellStyle name="표준 3 3 5 2 2 3 3" xfId="7468"/>
    <cellStyle name="표준 3 3 5 2 2 3 4" xfId="10349"/>
    <cellStyle name="표준 3 3 5 2 2 3 5" xfId="13227"/>
    <cellStyle name="표준 3 3 5 2 2 4" xfId="3150"/>
    <cellStyle name="표준 3 3 5 2 2 5" xfId="6028"/>
    <cellStyle name="표준 3 3 5 2 2 6" xfId="8909"/>
    <cellStyle name="표준 3 3 5 2 2 7" xfId="11787"/>
    <cellStyle name="표준 3 3 5 2 3" xfId="415"/>
    <cellStyle name="표준 3 3 5 2 3 2" xfId="1135"/>
    <cellStyle name="표준 3 3 5 2 3 2 2" xfId="2575"/>
    <cellStyle name="표준 3 3 5 2 3 2 2 2" xfId="5458"/>
    <cellStyle name="표준 3 3 5 2 3 2 2 3" xfId="8336"/>
    <cellStyle name="표준 3 3 5 2 3 2 2 4" xfId="11217"/>
    <cellStyle name="표준 3 3 5 2 3 2 2 5" xfId="14095"/>
    <cellStyle name="표준 3 3 5 2 3 2 3" xfId="4018"/>
    <cellStyle name="표준 3 3 5 2 3 2 4" xfId="6896"/>
    <cellStyle name="표준 3 3 5 2 3 2 5" xfId="9777"/>
    <cellStyle name="표준 3 3 5 2 3 2 6" xfId="12655"/>
    <cellStyle name="표준 3 3 5 2 3 3" xfId="1855"/>
    <cellStyle name="표준 3 3 5 2 3 3 2" xfId="4738"/>
    <cellStyle name="표준 3 3 5 2 3 3 3" xfId="7616"/>
    <cellStyle name="표준 3 3 5 2 3 3 4" xfId="10497"/>
    <cellStyle name="표준 3 3 5 2 3 3 5" xfId="13375"/>
    <cellStyle name="표준 3 3 5 2 3 4" xfId="3298"/>
    <cellStyle name="표준 3 3 5 2 3 5" xfId="6176"/>
    <cellStyle name="표준 3 3 5 2 3 6" xfId="9057"/>
    <cellStyle name="표준 3 3 5 2 3 7" xfId="11935"/>
    <cellStyle name="표준 3 3 5 2 4" xfId="557"/>
    <cellStyle name="표준 3 3 5 2 4 2" xfId="1277"/>
    <cellStyle name="표준 3 3 5 2 4 2 2" xfId="2717"/>
    <cellStyle name="표준 3 3 5 2 4 2 2 2" xfId="5600"/>
    <cellStyle name="표준 3 3 5 2 4 2 2 3" xfId="8478"/>
    <cellStyle name="표준 3 3 5 2 4 2 2 4" xfId="11359"/>
    <cellStyle name="표준 3 3 5 2 4 2 2 5" xfId="14237"/>
    <cellStyle name="표준 3 3 5 2 4 2 3" xfId="4160"/>
    <cellStyle name="표준 3 3 5 2 4 2 4" xfId="7038"/>
    <cellStyle name="표준 3 3 5 2 4 2 5" xfId="9919"/>
    <cellStyle name="표준 3 3 5 2 4 2 6" xfId="12797"/>
    <cellStyle name="표준 3 3 5 2 4 3" xfId="1997"/>
    <cellStyle name="표준 3 3 5 2 4 3 2" xfId="4880"/>
    <cellStyle name="표준 3 3 5 2 4 3 3" xfId="7758"/>
    <cellStyle name="표준 3 3 5 2 4 3 4" xfId="10639"/>
    <cellStyle name="표준 3 3 5 2 4 3 5" xfId="13517"/>
    <cellStyle name="표준 3 3 5 2 4 4" xfId="3440"/>
    <cellStyle name="표준 3 3 5 2 4 5" xfId="6318"/>
    <cellStyle name="표준 3 3 5 2 4 6" xfId="9199"/>
    <cellStyle name="표준 3 3 5 2 4 7" xfId="12077"/>
    <cellStyle name="표준 3 3 5 2 5" xfId="699"/>
    <cellStyle name="표준 3 3 5 2 5 2" xfId="1419"/>
    <cellStyle name="표준 3 3 5 2 5 2 2" xfId="2859"/>
    <cellStyle name="표준 3 3 5 2 5 2 2 2" xfId="5742"/>
    <cellStyle name="표준 3 3 5 2 5 2 2 3" xfId="8620"/>
    <cellStyle name="표준 3 3 5 2 5 2 2 4" xfId="11501"/>
    <cellStyle name="표준 3 3 5 2 5 2 2 5" xfId="14379"/>
    <cellStyle name="표준 3 3 5 2 5 2 3" xfId="4302"/>
    <cellStyle name="표준 3 3 5 2 5 2 4" xfId="7180"/>
    <cellStyle name="표준 3 3 5 2 5 2 5" xfId="10061"/>
    <cellStyle name="표준 3 3 5 2 5 2 6" xfId="12939"/>
    <cellStyle name="표준 3 3 5 2 5 3" xfId="2139"/>
    <cellStyle name="표준 3 3 5 2 5 3 2" xfId="5022"/>
    <cellStyle name="표준 3 3 5 2 5 3 3" xfId="7900"/>
    <cellStyle name="표준 3 3 5 2 5 3 4" xfId="10781"/>
    <cellStyle name="표준 3 3 5 2 5 3 5" xfId="13659"/>
    <cellStyle name="표준 3 3 5 2 5 4" xfId="3582"/>
    <cellStyle name="표준 3 3 5 2 5 5" xfId="6460"/>
    <cellStyle name="표준 3 3 5 2 5 6" xfId="9341"/>
    <cellStyle name="표준 3 3 5 2 5 7" xfId="12219"/>
    <cellStyle name="표준 3 3 5 2 6" xfId="843"/>
    <cellStyle name="표준 3 3 5 2 6 2" xfId="2283"/>
    <cellStyle name="표준 3 3 5 2 6 2 2" xfId="5166"/>
    <cellStyle name="표준 3 3 5 2 6 2 3" xfId="8044"/>
    <cellStyle name="표준 3 3 5 2 6 2 4" xfId="10925"/>
    <cellStyle name="표준 3 3 5 2 6 2 5" xfId="13803"/>
    <cellStyle name="표준 3 3 5 2 6 3" xfId="3726"/>
    <cellStyle name="표준 3 3 5 2 6 4" xfId="6604"/>
    <cellStyle name="표준 3 3 5 2 6 5" xfId="9485"/>
    <cellStyle name="표준 3 3 5 2 6 6" xfId="12363"/>
    <cellStyle name="표준 3 3 5 2 7" xfId="1563"/>
    <cellStyle name="표준 3 3 5 2 7 2" xfId="4446"/>
    <cellStyle name="표준 3 3 5 2 7 3" xfId="7324"/>
    <cellStyle name="표준 3 3 5 2 7 4" xfId="10205"/>
    <cellStyle name="표준 3 3 5 2 7 5" xfId="13083"/>
    <cellStyle name="표준 3 3 5 2 8" xfId="3006"/>
    <cellStyle name="표준 3 3 5 2 9" xfId="5884"/>
    <cellStyle name="표준 3 3 5 3" xfId="195"/>
    <cellStyle name="표준 3 3 5 3 2" xfId="915"/>
    <cellStyle name="표준 3 3 5 3 2 2" xfId="2355"/>
    <cellStyle name="표준 3 3 5 3 2 2 2" xfId="5238"/>
    <cellStyle name="표준 3 3 5 3 2 2 3" xfId="8116"/>
    <cellStyle name="표준 3 3 5 3 2 2 4" xfId="10997"/>
    <cellStyle name="표준 3 3 5 3 2 2 5" xfId="13875"/>
    <cellStyle name="표준 3 3 5 3 2 3" xfId="3798"/>
    <cellStyle name="표준 3 3 5 3 2 4" xfId="6676"/>
    <cellStyle name="표준 3 3 5 3 2 5" xfId="9557"/>
    <cellStyle name="표준 3 3 5 3 2 6" xfId="12435"/>
    <cellStyle name="표준 3 3 5 3 3" xfId="1635"/>
    <cellStyle name="표준 3 3 5 3 3 2" xfId="4518"/>
    <cellStyle name="표준 3 3 5 3 3 3" xfId="7396"/>
    <cellStyle name="표준 3 3 5 3 3 4" xfId="10277"/>
    <cellStyle name="표준 3 3 5 3 3 5" xfId="13155"/>
    <cellStyle name="표준 3 3 5 3 4" xfId="3078"/>
    <cellStyle name="표준 3 3 5 3 5" xfId="5956"/>
    <cellStyle name="표준 3 3 5 3 6" xfId="8837"/>
    <cellStyle name="표준 3 3 5 3 7" xfId="11715"/>
    <cellStyle name="표준 3 3 5 4" xfId="343"/>
    <cellStyle name="표준 3 3 5 4 2" xfId="1063"/>
    <cellStyle name="표준 3 3 5 4 2 2" xfId="2503"/>
    <cellStyle name="표준 3 3 5 4 2 2 2" xfId="5386"/>
    <cellStyle name="표준 3 3 5 4 2 2 3" xfId="8264"/>
    <cellStyle name="표준 3 3 5 4 2 2 4" xfId="11145"/>
    <cellStyle name="표준 3 3 5 4 2 2 5" xfId="14023"/>
    <cellStyle name="표준 3 3 5 4 2 3" xfId="3946"/>
    <cellStyle name="표준 3 3 5 4 2 4" xfId="6824"/>
    <cellStyle name="표준 3 3 5 4 2 5" xfId="9705"/>
    <cellStyle name="표준 3 3 5 4 2 6" xfId="12583"/>
    <cellStyle name="표준 3 3 5 4 3" xfId="1783"/>
    <cellStyle name="표준 3 3 5 4 3 2" xfId="4666"/>
    <cellStyle name="표준 3 3 5 4 3 3" xfId="7544"/>
    <cellStyle name="표준 3 3 5 4 3 4" xfId="10425"/>
    <cellStyle name="표준 3 3 5 4 3 5" xfId="13303"/>
    <cellStyle name="표준 3 3 5 4 4" xfId="3226"/>
    <cellStyle name="표준 3 3 5 4 5" xfId="6104"/>
    <cellStyle name="표준 3 3 5 4 6" xfId="8985"/>
    <cellStyle name="표준 3 3 5 4 7" xfId="11863"/>
    <cellStyle name="표준 3 3 5 5" xfId="485"/>
    <cellStyle name="표준 3 3 5 5 2" xfId="1205"/>
    <cellStyle name="표준 3 3 5 5 2 2" xfId="2645"/>
    <cellStyle name="표준 3 3 5 5 2 2 2" xfId="5528"/>
    <cellStyle name="표준 3 3 5 5 2 2 3" xfId="8406"/>
    <cellStyle name="표준 3 3 5 5 2 2 4" xfId="11287"/>
    <cellStyle name="표준 3 3 5 5 2 2 5" xfId="14165"/>
    <cellStyle name="표준 3 3 5 5 2 3" xfId="4088"/>
    <cellStyle name="표준 3 3 5 5 2 4" xfId="6966"/>
    <cellStyle name="표준 3 3 5 5 2 5" xfId="9847"/>
    <cellStyle name="표준 3 3 5 5 2 6" xfId="12725"/>
    <cellStyle name="표준 3 3 5 5 3" xfId="1925"/>
    <cellStyle name="표준 3 3 5 5 3 2" xfId="4808"/>
    <cellStyle name="표준 3 3 5 5 3 3" xfId="7686"/>
    <cellStyle name="표준 3 3 5 5 3 4" xfId="10567"/>
    <cellStyle name="표준 3 3 5 5 3 5" xfId="13445"/>
    <cellStyle name="표준 3 3 5 5 4" xfId="3368"/>
    <cellStyle name="표준 3 3 5 5 5" xfId="6246"/>
    <cellStyle name="표준 3 3 5 5 6" xfId="9127"/>
    <cellStyle name="표준 3 3 5 5 7" xfId="12005"/>
    <cellStyle name="표준 3 3 5 6" xfId="627"/>
    <cellStyle name="표준 3 3 5 6 2" xfId="1347"/>
    <cellStyle name="표준 3 3 5 6 2 2" xfId="2787"/>
    <cellStyle name="표준 3 3 5 6 2 2 2" xfId="5670"/>
    <cellStyle name="표준 3 3 5 6 2 2 3" xfId="8548"/>
    <cellStyle name="표준 3 3 5 6 2 2 4" xfId="11429"/>
    <cellStyle name="표준 3 3 5 6 2 2 5" xfId="14307"/>
    <cellStyle name="표준 3 3 5 6 2 3" xfId="4230"/>
    <cellStyle name="표준 3 3 5 6 2 4" xfId="7108"/>
    <cellStyle name="표준 3 3 5 6 2 5" xfId="9989"/>
    <cellStyle name="표준 3 3 5 6 2 6" xfId="12867"/>
    <cellStyle name="표준 3 3 5 6 3" xfId="2067"/>
    <cellStyle name="표준 3 3 5 6 3 2" xfId="4950"/>
    <cellStyle name="표준 3 3 5 6 3 3" xfId="7828"/>
    <cellStyle name="표준 3 3 5 6 3 4" xfId="10709"/>
    <cellStyle name="표준 3 3 5 6 3 5" xfId="13587"/>
    <cellStyle name="표준 3 3 5 6 4" xfId="3510"/>
    <cellStyle name="표준 3 3 5 6 5" xfId="6388"/>
    <cellStyle name="표준 3 3 5 6 6" xfId="9269"/>
    <cellStyle name="표준 3 3 5 6 7" xfId="12147"/>
    <cellStyle name="표준 3 3 5 7" xfId="771"/>
    <cellStyle name="표준 3 3 5 7 2" xfId="2211"/>
    <cellStyle name="표준 3 3 5 7 2 2" xfId="5094"/>
    <cellStyle name="표준 3 3 5 7 2 3" xfId="7972"/>
    <cellStyle name="표준 3 3 5 7 2 4" xfId="10853"/>
    <cellStyle name="표준 3 3 5 7 2 5" xfId="13731"/>
    <cellStyle name="표준 3 3 5 7 3" xfId="3654"/>
    <cellStyle name="표준 3 3 5 7 4" xfId="6532"/>
    <cellStyle name="표준 3 3 5 7 5" xfId="9413"/>
    <cellStyle name="표준 3 3 5 7 6" xfId="12291"/>
    <cellStyle name="표준 3 3 5 8" xfId="1491"/>
    <cellStyle name="표준 3 3 5 8 2" xfId="4374"/>
    <cellStyle name="표준 3 3 5 8 3" xfId="7252"/>
    <cellStyle name="표준 3 3 5 8 4" xfId="10133"/>
    <cellStyle name="표준 3 3 5 8 5" xfId="13011"/>
    <cellStyle name="표준 3 3 5 9" xfId="2934"/>
    <cellStyle name="표준 3 3 6" xfId="87"/>
    <cellStyle name="표준 3 3 6 10" xfId="8729"/>
    <cellStyle name="표준 3 3 6 11" xfId="11607"/>
    <cellStyle name="표준 3 3 6 2" xfId="231"/>
    <cellStyle name="표준 3 3 6 2 2" xfId="951"/>
    <cellStyle name="표준 3 3 6 2 2 2" xfId="2391"/>
    <cellStyle name="표준 3 3 6 2 2 2 2" xfId="5274"/>
    <cellStyle name="표준 3 3 6 2 2 2 3" xfId="8152"/>
    <cellStyle name="표준 3 3 6 2 2 2 4" xfId="11033"/>
    <cellStyle name="표준 3 3 6 2 2 2 5" xfId="13911"/>
    <cellStyle name="표준 3 3 6 2 2 3" xfId="3834"/>
    <cellStyle name="표준 3 3 6 2 2 4" xfId="6712"/>
    <cellStyle name="표준 3 3 6 2 2 5" xfId="9593"/>
    <cellStyle name="표준 3 3 6 2 2 6" xfId="12471"/>
    <cellStyle name="표준 3 3 6 2 3" xfId="1671"/>
    <cellStyle name="표준 3 3 6 2 3 2" xfId="4554"/>
    <cellStyle name="표준 3 3 6 2 3 3" xfId="7432"/>
    <cellStyle name="표준 3 3 6 2 3 4" xfId="10313"/>
    <cellStyle name="표준 3 3 6 2 3 5" xfId="13191"/>
    <cellStyle name="표준 3 3 6 2 4" xfId="3114"/>
    <cellStyle name="표준 3 3 6 2 5" xfId="5992"/>
    <cellStyle name="표준 3 3 6 2 6" xfId="8873"/>
    <cellStyle name="표준 3 3 6 2 7" xfId="11751"/>
    <cellStyle name="표준 3 3 6 3" xfId="379"/>
    <cellStyle name="표준 3 3 6 3 2" xfId="1099"/>
    <cellStyle name="표준 3 3 6 3 2 2" xfId="2539"/>
    <cellStyle name="표준 3 3 6 3 2 2 2" xfId="5422"/>
    <cellStyle name="표준 3 3 6 3 2 2 3" xfId="8300"/>
    <cellStyle name="표준 3 3 6 3 2 2 4" xfId="11181"/>
    <cellStyle name="표준 3 3 6 3 2 2 5" xfId="14059"/>
    <cellStyle name="표준 3 3 6 3 2 3" xfId="3982"/>
    <cellStyle name="표준 3 3 6 3 2 4" xfId="6860"/>
    <cellStyle name="표준 3 3 6 3 2 5" xfId="9741"/>
    <cellStyle name="표준 3 3 6 3 2 6" xfId="12619"/>
    <cellStyle name="표준 3 3 6 3 3" xfId="1819"/>
    <cellStyle name="표준 3 3 6 3 3 2" xfId="4702"/>
    <cellStyle name="표준 3 3 6 3 3 3" xfId="7580"/>
    <cellStyle name="표준 3 3 6 3 3 4" xfId="10461"/>
    <cellStyle name="표준 3 3 6 3 3 5" xfId="13339"/>
    <cellStyle name="표준 3 3 6 3 4" xfId="3262"/>
    <cellStyle name="표준 3 3 6 3 5" xfId="6140"/>
    <cellStyle name="표준 3 3 6 3 6" xfId="9021"/>
    <cellStyle name="표준 3 3 6 3 7" xfId="11899"/>
    <cellStyle name="표준 3 3 6 4" xfId="521"/>
    <cellStyle name="표준 3 3 6 4 2" xfId="1241"/>
    <cellStyle name="표준 3 3 6 4 2 2" xfId="2681"/>
    <cellStyle name="표준 3 3 6 4 2 2 2" xfId="5564"/>
    <cellStyle name="표준 3 3 6 4 2 2 3" xfId="8442"/>
    <cellStyle name="표준 3 3 6 4 2 2 4" xfId="11323"/>
    <cellStyle name="표준 3 3 6 4 2 2 5" xfId="14201"/>
    <cellStyle name="표준 3 3 6 4 2 3" xfId="4124"/>
    <cellStyle name="표준 3 3 6 4 2 4" xfId="7002"/>
    <cellStyle name="표준 3 3 6 4 2 5" xfId="9883"/>
    <cellStyle name="표준 3 3 6 4 2 6" xfId="12761"/>
    <cellStyle name="표준 3 3 6 4 3" xfId="1961"/>
    <cellStyle name="표준 3 3 6 4 3 2" xfId="4844"/>
    <cellStyle name="표준 3 3 6 4 3 3" xfId="7722"/>
    <cellStyle name="표준 3 3 6 4 3 4" xfId="10603"/>
    <cellStyle name="표준 3 3 6 4 3 5" xfId="13481"/>
    <cellStyle name="표준 3 3 6 4 4" xfId="3404"/>
    <cellStyle name="표준 3 3 6 4 5" xfId="6282"/>
    <cellStyle name="표준 3 3 6 4 6" xfId="9163"/>
    <cellStyle name="표준 3 3 6 4 7" xfId="12041"/>
    <cellStyle name="표준 3 3 6 5" xfId="663"/>
    <cellStyle name="표준 3 3 6 5 2" xfId="1383"/>
    <cellStyle name="표준 3 3 6 5 2 2" xfId="2823"/>
    <cellStyle name="표준 3 3 6 5 2 2 2" xfId="5706"/>
    <cellStyle name="표준 3 3 6 5 2 2 3" xfId="8584"/>
    <cellStyle name="표준 3 3 6 5 2 2 4" xfId="11465"/>
    <cellStyle name="표준 3 3 6 5 2 2 5" xfId="14343"/>
    <cellStyle name="표준 3 3 6 5 2 3" xfId="4266"/>
    <cellStyle name="표준 3 3 6 5 2 4" xfId="7144"/>
    <cellStyle name="표준 3 3 6 5 2 5" xfId="10025"/>
    <cellStyle name="표준 3 3 6 5 2 6" xfId="12903"/>
    <cellStyle name="표준 3 3 6 5 3" xfId="2103"/>
    <cellStyle name="표준 3 3 6 5 3 2" xfId="4986"/>
    <cellStyle name="표준 3 3 6 5 3 3" xfId="7864"/>
    <cellStyle name="표준 3 3 6 5 3 4" xfId="10745"/>
    <cellStyle name="표준 3 3 6 5 3 5" xfId="13623"/>
    <cellStyle name="표준 3 3 6 5 4" xfId="3546"/>
    <cellStyle name="표준 3 3 6 5 5" xfId="6424"/>
    <cellStyle name="표준 3 3 6 5 6" xfId="9305"/>
    <cellStyle name="표준 3 3 6 5 7" xfId="12183"/>
    <cellStyle name="표준 3 3 6 6" xfId="807"/>
    <cellStyle name="표준 3 3 6 6 2" xfId="2247"/>
    <cellStyle name="표준 3 3 6 6 2 2" xfId="5130"/>
    <cellStyle name="표준 3 3 6 6 2 3" xfId="8008"/>
    <cellStyle name="표준 3 3 6 6 2 4" xfId="10889"/>
    <cellStyle name="표준 3 3 6 6 2 5" xfId="13767"/>
    <cellStyle name="표준 3 3 6 6 3" xfId="3690"/>
    <cellStyle name="표준 3 3 6 6 4" xfId="6568"/>
    <cellStyle name="표준 3 3 6 6 5" xfId="9449"/>
    <cellStyle name="표준 3 3 6 6 6" xfId="12327"/>
    <cellStyle name="표준 3 3 6 7" xfId="1527"/>
    <cellStyle name="표준 3 3 6 7 2" xfId="4410"/>
    <cellStyle name="표준 3 3 6 7 3" xfId="7288"/>
    <cellStyle name="표준 3 3 6 7 4" xfId="10169"/>
    <cellStyle name="표준 3 3 6 7 5" xfId="13047"/>
    <cellStyle name="표준 3 3 6 8" xfId="2970"/>
    <cellStyle name="표준 3 3 6 9" xfId="5848"/>
    <cellStyle name="표준 3 3 7" xfId="159"/>
    <cellStyle name="표준 3 3 7 2" xfId="879"/>
    <cellStyle name="표준 3 3 7 2 2" xfId="2319"/>
    <cellStyle name="표준 3 3 7 2 2 2" xfId="5202"/>
    <cellStyle name="표준 3 3 7 2 2 3" xfId="8080"/>
    <cellStyle name="표준 3 3 7 2 2 4" xfId="10961"/>
    <cellStyle name="표준 3 3 7 2 2 5" xfId="13839"/>
    <cellStyle name="표준 3 3 7 2 3" xfId="3762"/>
    <cellStyle name="표준 3 3 7 2 4" xfId="6640"/>
    <cellStyle name="표준 3 3 7 2 5" xfId="9521"/>
    <cellStyle name="표준 3 3 7 2 6" xfId="12399"/>
    <cellStyle name="표준 3 3 7 3" xfId="1599"/>
    <cellStyle name="표준 3 3 7 3 2" xfId="4482"/>
    <cellStyle name="표준 3 3 7 3 3" xfId="7360"/>
    <cellStyle name="표준 3 3 7 3 4" xfId="10241"/>
    <cellStyle name="표준 3 3 7 3 5" xfId="13119"/>
    <cellStyle name="표준 3 3 7 4" xfId="3042"/>
    <cellStyle name="표준 3 3 7 5" xfId="5920"/>
    <cellStyle name="표준 3 3 7 6" xfId="8801"/>
    <cellStyle name="표준 3 3 7 7" xfId="11679"/>
    <cellStyle name="표준 3 3 8" xfId="306"/>
    <cellStyle name="표준 3 3 8 2" xfId="1026"/>
    <cellStyle name="표준 3 3 8 2 2" xfId="2466"/>
    <cellStyle name="표준 3 3 8 2 2 2" xfId="5349"/>
    <cellStyle name="표준 3 3 8 2 2 3" xfId="8227"/>
    <cellStyle name="표준 3 3 8 2 2 4" xfId="11108"/>
    <cellStyle name="표준 3 3 8 2 2 5" xfId="13986"/>
    <cellStyle name="표준 3 3 8 2 3" xfId="3909"/>
    <cellStyle name="표준 3 3 8 2 4" xfId="6787"/>
    <cellStyle name="표준 3 3 8 2 5" xfId="9668"/>
    <cellStyle name="표준 3 3 8 2 6" xfId="12546"/>
    <cellStyle name="표준 3 3 8 3" xfId="1746"/>
    <cellStyle name="표준 3 3 8 3 2" xfId="4629"/>
    <cellStyle name="표준 3 3 8 3 3" xfId="7507"/>
    <cellStyle name="표준 3 3 8 3 4" xfId="10388"/>
    <cellStyle name="표준 3 3 8 3 5" xfId="13266"/>
    <cellStyle name="표준 3 3 8 4" xfId="3189"/>
    <cellStyle name="표준 3 3 8 5" xfId="6067"/>
    <cellStyle name="표준 3 3 8 6" xfId="8948"/>
    <cellStyle name="표준 3 3 8 7" xfId="11826"/>
    <cellStyle name="표준 3 3 9" xfId="449"/>
    <cellStyle name="표준 3 3 9 2" xfId="1169"/>
    <cellStyle name="표준 3 3 9 2 2" xfId="2609"/>
    <cellStyle name="표준 3 3 9 2 2 2" xfId="5492"/>
    <cellStyle name="표준 3 3 9 2 2 3" xfId="8370"/>
    <cellStyle name="표준 3 3 9 2 2 4" xfId="11251"/>
    <cellStyle name="표준 3 3 9 2 2 5" xfId="14129"/>
    <cellStyle name="표준 3 3 9 2 3" xfId="4052"/>
    <cellStyle name="표준 3 3 9 2 4" xfId="6930"/>
    <cellStyle name="표준 3 3 9 2 5" xfId="9811"/>
    <cellStyle name="표준 3 3 9 2 6" xfId="12689"/>
    <cellStyle name="표준 3 3 9 3" xfId="1889"/>
    <cellStyle name="표준 3 3 9 3 2" xfId="4772"/>
    <cellStyle name="표준 3 3 9 3 3" xfId="7650"/>
    <cellStyle name="표준 3 3 9 3 4" xfId="10531"/>
    <cellStyle name="표준 3 3 9 3 5" xfId="13409"/>
    <cellStyle name="표준 3 3 9 4" xfId="3332"/>
    <cellStyle name="표준 3 3 9 5" xfId="6210"/>
    <cellStyle name="표준 3 3 9 6" xfId="9091"/>
    <cellStyle name="표준 3 3 9 7" xfId="11969"/>
    <cellStyle name="표준 3 4" xfId="14"/>
    <cellStyle name="표준 3 4 10" xfId="592"/>
    <cellStyle name="표준 3 4 10 2" xfId="1312"/>
    <cellStyle name="표준 3 4 10 2 2" xfId="2752"/>
    <cellStyle name="표준 3 4 10 2 2 2" xfId="5635"/>
    <cellStyle name="표준 3 4 10 2 2 3" xfId="8513"/>
    <cellStyle name="표준 3 4 10 2 2 4" xfId="11394"/>
    <cellStyle name="표준 3 4 10 2 2 5" xfId="14272"/>
    <cellStyle name="표준 3 4 10 2 3" xfId="4195"/>
    <cellStyle name="표준 3 4 10 2 4" xfId="7073"/>
    <cellStyle name="표준 3 4 10 2 5" xfId="9954"/>
    <cellStyle name="표준 3 4 10 2 6" xfId="12832"/>
    <cellStyle name="표준 3 4 10 3" xfId="2032"/>
    <cellStyle name="표준 3 4 10 3 2" xfId="4915"/>
    <cellStyle name="표준 3 4 10 3 3" xfId="7793"/>
    <cellStyle name="표준 3 4 10 3 4" xfId="10674"/>
    <cellStyle name="표준 3 4 10 3 5" xfId="13552"/>
    <cellStyle name="표준 3 4 10 4" xfId="3475"/>
    <cellStyle name="표준 3 4 10 5" xfId="6353"/>
    <cellStyle name="표준 3 4 10 6" xfId="9234"/>
    <cellStyle name="표준 3 4 10 7" xfId="12112"/>
    <cellStyle name="표준 3 4 11" xfId="736"/>
    <cellStyle name="표준 3 4 11 2" xfId="2176"/>
    <cellStyle name="표준 3 4 11 2 2" xfId="5059"/>
    <cellStyle name="표준 3 4 11 2 3" xfId="7937"/>
    <cellStyle name="표준 3 4 11 2 4" xfId="10818"/>
    <cellStyle name="표준 3 4 11 2 5" xfId="13696"/>
    <cellStyle name="표준 3 4 11 3" xfId="3619"/>
    <cellStyle name="표준 3 4 11 4" xfId="6497"/>
    <cellStyle name="표준 3 4 11 5" xfId="9378"/>
    <cellStyle name="표준 3 4 11 6" xfId="12256"/>
    <cellStyle name="표준 3 4 12" xfId="1456"/>
    <cellStyle name="표준 3 4 12 2" xfId="4339"/>
    <cellStyle name="표준 3 4 12 3" xfId="7217"/>
    <cellStyle name="표준 3 4 12 4" xfId="10098"/>
    <cellStyle name="표준 3 4 12 5" xfId="12976"/>
    <cellStyle name="표준 3 4 13" xfId="2899"/>
    <cellStyle name="표준 3 4 14" xfId="5777"/>
    <cellStyle name="표준 3 4 15" xfId="8658"/>
    <cellStyle name="표준 3 4 16" xfId="11536"/>
    <cellStyle name="표준 3 4 2" xfId="29"/>
    <cellStyle name="표준 3 4 2 10" xfId="1469"/>
    <cellStyle name="표준 3 4 2 10 2" xfId="4352"/>
    <cellStyle name="표준 3 4 2 10 3" xfId="7230"/>
    <cellStyle name="표준 3 4 2 10 4" xfId="10111"/>
    <cellStyle name="표준 3 4 2 10 5" xfId="12989"/>
    <cellStyle name="표준 3 4 2 11" xfId="2912"/>
    <cellStyle name="표준 3 4 2 12" xfId="5790"/>
    <cellStyle name="표준 3 4 2 13" xfId="8671"/>
    <cellStyle name="표준 3 4 2 14" xfId="11549"/>
    <cellStyle name="표준 3 4 2 2" xfId="30"/>
    <cellStyle name="표준 3 4 2 2 10" xfId="2913"/>
    <cellStyle name="표준 3 4 2 2 11" xfId="5791"/>
    <cellStyle name="표준 3 4 2 2 12" xfId="8672"/>
    <cellStyle name="표준 3 4 2 2 13" xfId="11550"/>
    <cellStyle name="표준 3 4 2 2 2" xfId="66"/>
    <cellStyle name="표준 3 4 2 2 2 10" xfId="5827"/>
    <cellStyle name="표준 3 4 2 2 2 11" xfId="8708"/>
    <cellStyle name="표준 3 4 2 2 2 12" xfId="11586"/>
    <cellStyle name="표준 3 4 2 2 2 2" xfId="138"/>
    <cellStyle name="표준 3 4 2 2 2 2 10" xfId="8780"/>
    <cellStyle name="표준 3 4 2 2 2 2 11" xfId="11658"/>
    <cellStyle name="표준 3 4 2 2 2 2 2" xfId="282"/>
    <cellStyle name="표준 3 4 2 2 2 2 2 2" xfId="1002"/>
    <cellStyle name="표준 3 4 2 2 2 2 2 2 2" xfId="2442"/>
    <cellStyle name="표준 3 4 2 2 2 2 2 2 2 2" xfId="5325"/>
    <cellStyle name="표준 3 4 2 2 2 2 2 2 2 3" xfId="8203"/>
    <cellStyle name="표준 3 4 2 2 2 2 2 2 2 4" xfId="11084"/>
    <cellStyle name="표준 3 4 2 2 2 2 2 2 2 5" xfId="13962"/>
    <cellStyle name="표준 3 4 2 2 2 2 2 2 3" xfId="3885"/>
    <cellStyle name="표준 3 4 2 2 2 2 2 2 4" xfId="6763"/>
    <cellStyle name="표준 3 4 2 2 2 2 2 2 5" xfId="9644"/>
    <cellStyle name="표준 3 4 2 2 2 2 2 2 6" xfId="12522"/>
    <cellStyle name="표준 3 4 2 2 2 2 2 3" xfId="1722"/>
    <cellStyle name="표준 3 4 2 2 2 2 2 3 2" xfId="4605"/>
    <cellStyle name="표준 3 4 2 2 2 2 2 3 3" xfId="7483"/>
    <cellStyle name="표준 3 4 2 2 2 2 2 3 4" xfId="10364"/>
    <cellStyle name="표준 3 4 2 2 2 2 2 3 5" xfId="13242"/>
    <cellStyle name="표준 3 4 2 2 2 2 2 4" xfId="3165"/>
    <cellStyle name="표준 3 4 2 2 2 2 2 5" xfId="6043"/>
    <cellStyle name="표준 3 4 2 2 2 2 2 6" xfId="8924"/>
    <cellStyle name="표준 3 4 2 2 2 2 2 7" xfId="11802"/>
    <cellStyle name="표준 3 4 2 2 2 2 3" xfId="430"/>
    <cellStyle name="표준 3 4 2 2 2 2 3 2" xfId="1150"/>
    <cellStyle name="표준 3 4 2 2 2 2 3 2 2" xfId="2590"/>
    <cellStyle name="표준 3 4 2 2 2 2 3 2 2 2" xfId="5473"/>
    <cellStyle name="표준 3 4 2 2 2 2 3 2 2 3" xfId="8351"/>
    <cellStyle name="표준 3 4 2 2 2 2 3 2 2 4" xfId="11232"/>
    <cellStyle name="표준 3 4 2 2 2 2 3 2 2 5" xfId="14110"/>
    <cellStyle name="표준 3 4 2 2 2 2 3 2 3" xfId="4033"/>
    <cellStyle name="표준 3 4 2 2 2 2 3 2 4" xfId="6911"/>
    <cellStyle name="표준 3 4 2 2 2 2 3 2 5" xfId="9792"/>
    <cellStyle name="표준 3 4 2 2 2 2 3 2 6" xfId="12670"/>
    <cellStyle name="표준 3 4 2 2 2 2 3 3" xfId="1870"/>
    <cellStyle name="표준 3 4 2 2 2 2 3 3 2" xfId="4753"/>
    <cellStyle name="표준 3 4 2 2 2 2 3 3 3" xfId="7631"/>
    <cellStyle name="표준 3 4 2 2 2 2 3 3 4" xfId="10512"/>
    <cellStyle name="표준 3 4 2 2 2 2 3 3 5" xfId="13390"/>
    <cellStyle name="표준 3 4 2 2 2 2 3 4" xfId="3313"/>
    <cellStyle name="표준 3 4 2 2 2 2 3 5" xfId="6191"/>
    <cellStyle name="표준 3 4 2 2 2 2 3 6" xfId="9072"/>
    <cellStyle name="표준 3 4 2 2 2 2 3 7" xfId="11950"/>
    <cellStyle name="표준 3 4 2 2 2 2 4" xfId="572"/>
    <cellStyle name="표준 3 4 2 2 2 2 4 2" xfId="1292"/>
    <cellStyle name="표준 3 4 2 2 2 2 4 2 2" xfId="2732"/>
    <cellStyle name="표준 3 4 2 2 2 2 4 2 2 2" xfId="5615"/>
    <cellStyle name="표준 3 4 2 2 2 2 4 2 2 3" xfId="8493"/>
    <cellStyle name="표준 3 4 2 2 2 2 4 2 2 4" xfId="11374"/>
    <cellStyle name="표준 3 4 2 2 2 2 4 2 2 5" xfId="14252"/>
    <cellStyle name="표준 3 4 2 2 2 2 4 2 3" xfId="4175"/>
    <cellStyle name="표준 3 4 2 2 2 2 4 2 4" xfId="7053"/>
    <cellStyle name="표준 3 4 2 2 2 2 4 2 5" xfId="9934"/>
    <cellStyle name="표준 3 4 2 2 2 2 4 2 6" xfId="12812"/>
    <cellStyle name="표준 3 4 2 2 2 2 4 3" xfId="2012"/>
    <cellStyle name="표준 3 4 2 2 2 2 4 3 2" xfId="4895"/>
    <cellStyle name="표준 3 4 2 2 2 2 4 3 3" xfId="7773"/>
    <cellStyle name="표준 3 4 2 2 2 2 4 3 4" xfId="10654"/>
    <cellStyle name="표준 3 4 2 2 2 2 4 3 5" xfId="13532"/>
    <cellStyle name="표준 3 4 2 2 2 2 4 4" xfId="3455"/>
    <cellStyle name="표준 3 4 2 2 2 2 4 5" xfId="6333"/>
    <cellStyle name="표준 3 4 2 2 2 2 4 6" xfId="9214"/>
    <cellStyle name="표준 3 4 2 2 2 2 4 7" xfId="12092"/>
    <cellStyle name="표준 3 4 2 2 2 2 5" xfId="714"/>
    <cellStyle name="표준 3 4 2 2 2 2 5 2" xfId="1434"/>
    <cellStyle name="표준 3 4 2 2 2 2 5 2 2" xfId="2874"/>
    <cellStyle name="표준 3 4 2 2 2 2 5 2 2 2" xfId="5757"/>
    <cellStyle name="표준 3 4 2 2 2 2 5 2 2 3" xfId="8635"/>
    <cellStyle name="표준 3 4 2 2 2 2 5 2 2 4" xfId="11516"/>
    <cellStyle name="표준 3 4 2 2 2 2 5 2 2 5" xfId="14394"/>
    <cellStyle name="표준 3 4 2 2 2 2 5 2 3" xfId="4317"/>
    <cellStyle name="표준 3 4 2 2 2 2 5 2 4" xfId="7195"/>
    <cellStyle name="표준 3 4 2 2 2 2 5 2 5" xfId="10076"/>
    <cellStyle name="표준 3 4 2 2 2 2 5 2 6" xfId="12954"/>
    <cellStyle name="표준 3 4 2 2 2 2 5 3" xfId="2154"/>
    <cellStyle name="표준 3 4 2 2 2 2 5 3 2" xfId="5037"/>
    <cellStyle name="표준 3 4 2 2 2 2 5 3 3" xfId="7915"/>
    <cellStyle name="표준 3 4 2 2 2 2 5 3 4" xfId="10796"/>
    <cellStyle name="표준 3 4 2 2 2 2 5 3 5" xfId="13674"/>
    <cellStyle name="표준 3 4 2 2 2 2 5 4" xfId="3597"/>
    <cellStyle name="표준 3 4 2 2 2 2 5 5" xfId="6475"/>
    <cellStyle name="표준 3 4 2 2 2 2 5 6" xfId="9356"/>
    <cellStyle name="표준 3 4 2 2 2 2 5 7" xfId="12234"/>
    <cellStyle name="표준 3 4 2 2 2 2 6" xfId="858"/>
    <cellStyle name="표준 3 4 2 2 2 2 6 2" xfId="2298"/>
    <cellStyle name="표준 3 4 2 2 2 2 6 2 2" xfId="5181"/>
    <cellStyle name="표준 3 4 2 2 2 2 6 2 3" xfId="8059"/>
    <cellStyle name="표준 3 4 2 2 2 2 6 2 4" xfId="10940"/>
    <cellStyle name="표준 3 4 2 2 2 2 6 2 5" xfId="13818"/>
    <cellStyle name="표준 3 4 2 2 2 2 6 3" xfId="3741"/>
    <cellStyle name="표준 3 4 2 2 2 2 6 4" xfId="6619"/>
    <cellStyle name="표준 3 4 2 2 2 2 6 5" xfId="9500"/>
    <cellStyle name="표준 3 4 2 2 2 2 6 6" xfId="12378"/>
    <cellStyle name="표준 3 4 2 2 2 2 7" xfId="1578"/>
    <cellStyle name="표준 3 4 2 2 2 2 7 2" xfId="4461"/>
    <cellStyle name="표준 3 4 2 2 2 2 7 3" xfId="7339"/>
    <cellStyle name="표준 3 4 2 2 2 2 7 4" xfId="10220"/>
    <cellStyle name="표준 3 4 2 2 2 2 7 5" xfId="13098"/>
    <cellStyle name="표준 3 4 2 2 2 2 8" xfId="3021"/>
    <cellStyle name="표준 3 4 2 2 2 2 9" xfId="5899"/>
    <cellStyle name="표준 3 4 2 2 2 3" xfId="210"/>
    <cellStyle name="표준 3 4 2 2 2 3 2" xfId="930"/>
    <cellStyle name="표준 3 4 2 2 2 3 2 2" xfId="2370"/>
    <cellStyle name="표준 3 4 2 2 2 3 2 2 2" xfId="5253"/>
    <cellStyle name="표준 3 4 2 2 2 3 2 2 3" xfId="8131"/>
    <cellStyle name="표준 3 4 2 2 2 3 2 2 4" xfId="11012"/>
    <cellStyle name="표준 3 4 2 2 2 3 2 2 5" xfId="13890"/>
    <cellStyle name="표준 3 4 2 2 2 3 2 3" xfId="3813"/>
    <cellStyle name="표준 3 4 2 2 2 3 2 4" xfId="6691"/>
    <cellStyle name="표준 3 4 2 2 2 3 2 5" xfId="9572"/>
    <cellStyle name="표준 3 4 2 2 2 3 2 6" xfId="12450"/>
    <cellStyle name="표준 3 4 2 2 2 3 3" xfId="1650"/>
    <cellStyle name="표준 3 4 2 2 2 3 3 2" xfId="4533"/>
    <cellStyle name="표준 3 4 2 2 2 3 3 3" xfId="7411"/>
    <cellStyle name="표준 3 4 2 2 2 3 3 4" xfId="10292"/>
    <cellStyle name="표준 3 4 2 2 2 3 3 5" xfId="13170"/>
    <cellStyle name="표준 3 4 2 2 2 3 4" xfId="3093"/>
    <cellStyle name="표준 3 4 2 2 2 3 5" xfId="5971"/>
    <cellStyle name="표준 3 4 2 2 2 3 6" xfId="8852"/>
    <cellStyle name="표준 3 4 2 2 2 3 7" xfId="11730"/>
    <cellStyle name="표준 3 4 2 2 2 4" xfId="358"/>
    <cellStyle name="표준 3 4 2 2 2 4 2" xfId="1078"/>
    <cellStyle name="표준 3 4 2 2 2 4 2 2" xfId="2518"/>
    <cellStyle name="표준 3 4 2 2 2 4 2 2 2" xfId="5401"/>
    <cellStyle name="표준 3 4 2 2 2 4 2 2 3" xfId="8279"/>
    <cellStyle name="표준 3 4 2 2 2 4 2 2 4" xfId="11160"/>
    <cellStyle name="표준 3 4 2 2 2 4 2 2 5" xfId="14038"/>
    <cellStyle name="표준 3 4 2 2 2 4 2 3" xfId="3961"/>
    <cellStyle name="표준 3 4 2 2 2 4 2 4" xfId="6839"/>
    <cellStyle name="표준 3 4 2 2 2 4 2 5" xfId="9720"/>
    <cellStyle name="표준 3 4 2 2 2 4 2 6" xfId="12598"/>
    <cellStyle name="표준 3 4 2 2 2 4 3" xfId="1798"/>
    <cellStyle name="표준 3 4 2 2 2 4 3 2" xfId="4681"/>
    <cellStyle name="표준 3 4 2 2 2 4 3 3" xfId="7559"/>
    <cellStyle name="표준 3 4 2 2 2 4 3 4" xfId="10440"/>
    <cellStyle name="표준 3 4 2 2 2 4 3 5" xfId="13318"/>
    <cellStyle name="표준 3 4 2 2 2 4 4" xfId="3241"/>
    <cellStyle name="표준 3 4 2 2 2 4 5" xfId="6119"/>
    <cellStyle name="표준 3 4 2 2 2 4 6" xfId="9000"/>
    <cellStyle name="표준 3 4 2 2 2 4 7" xfId="11878"/>
    <cellStyle name="표준 3 4 2 2 2 5" xfId="500"/>
    <cellStyle name="표준 3 4 2 2 2 5 2" xfId="1220"/>
    <cellStyle name="표준 3 4 2 2 2 5 2 2" xfId="2660"/>
    <cellStyle name="표준 3 4 2 2 2 5 2 2 2" xfId="5543"/>
    <cellStyle name="표준 3 4 2 2 2 5 2 2 3" xfId="8421"/>
    <cellStyle name="표준 3 4 2 2 2 5 2 2 4" xfId="11302"/>
    <cellStyle name="표준 3 4 2 2 2 5 2 2 5" xfId="14180"/>
    <cellStyle name="표준 3 4 2 2 2 5 2 3" xfId="4103"/>
    <cellStyle name="표준 3 4 2 2 2 5 2 4" xfId="6981"/>
    <cellStyle name="표준 3 4 2 2 2 5 2 5" xfId="9862"/>
    <cellStyle name="표준 3 4 2 2 2 5 2 6" xfId="12740"/>
    <cellStyle name="표준 3 4 2 2 2 5 3" xfId="1940"/>
    <cellStyle name="표준 3 4 2 2 2 5 3 2" xfId="4823"/>
    <cellStyle name="표준 3 4 2 2 2 5 3 3" xfId="7701"/>
    <cellStyle name="표준 3 4 2 2 2 5 3 4" xfId="10582"/>
    <cellStyle name="표준 3 4 2 2 2 5 3 5" xfId="13460"/>
    <cellStyle name="표준 3 4 2 2 2 5 4" xfId="3383"/>
    <cellStyle name="표준 3 4 2 2 2 5 5" xfId="6261"/>
    <cellStyle name="표준 3 4 2 2 2 5 6" xfId="9142"/>
    <cellStyle name="표준 3 4 2 2 2 5 7" xfId="12020"/>
    <cellStyle name="표준 3 4 2 2 2 6" xfId="642"/>
    <cellStyle name="표준 3 4 2 2 2 6 2" xfId="1362"/>
    <cellStyle name="표준 3 4 2 2 2 6 2 2" xfId="2802"/>
    <cellStyle name="표준 3 4 2 2 2 6 2 2 2" xfId="5685"/>
    <cellStyle name="표준 3 4 2 2 2 6 2 2 3" xfId="8563"/>
    <cellStyle name="표준 3 4 2 2 2 6 2 2 4" xfId="11444"/>
    <cellStyle name="표준 3 4 2 2 2 6 2 2 5" xfId="14322"/>
    <cellStyle name="표준 3 4 2 2 2 6 2 3" xfId="4245"/>
    <cellStyle name="표준 3 4 2 2 2 6 2 4" xfId="7123"/>
    <cellStyle name="표준 3 4 2 2 2 6 2 5" xfId="10004"/>
    <cellStyle name="표준 3 4 2 2 2 6 2 6" xfId="12882"/>
    <cellStyle name="표준 3 4 2 2 2 6 3" xfId="2082"/>
    <cellStyle name="표준 3 4 2 2 2 6 3 2" xfId="4965"/>
    <cellStyle name="표준 3 4 2 2 2 6 3 3" xfId="7843"/>
    <cellStyle name="표준 3 4 2 2 2 6 3 4" xfId="10724"/>
    <cellStyle name="표준 3 4 2 2 2 6 3 5" xfId="13602"/>
    <cellStyle name="표준 3 4 2 2 2 6 4" xfId="3525"/>
    <cellStyle name="표준 3 4 2 2 2 6 5" xfId="6403"/>
    <cellStyle name="표준 3 4 2 2 2 6 6" xfId="9284"/>
    <cellStyle name="표준 3 4 2 2 2 6 7" xfId="12162"/>
    <cellStyle name="표준 3 4 2 2 2 7" xfId="786"/>
    <cellStyle name="표준 3 4 2 2 2 7 2" xfId="2226"/>
    <cellStyle name="표준 3 4 2 2 2 7 2 2" xfId="5109"/>
    <cellStyle name="표준 3 4 2 2 2 7 2 3" xfId="7987"/>
    <cellStyle name="표준 3 4 2 2 2 7 2 4" xfId="10868"/>
    <cellStyle name="표준 3 4 2 2 2 7 2 5" xfId="13746"/>
    <cellStyle name="표준 3 4 2 2 2 7 3" xfId="3669"/>
    <cellStyle name="표준 3 4 2 2 2 7 4" xfId="6547"/>
    <cellStyle name="표준 3 4 2 2 2 7 5" xfId="9428"/>
    <cellStyle name="표준 3 4 2 2 2 7 6" xfId="12306"/>
    <cellStyle name="표준 3 4 2 2 2 8" xfId="1506"/>
    <cellStyle name="표준 3 4 2 2 2 8 2" xfId="4389"/>
    <cellStyle name="표준 3 4 2 2 2 8 3" xfId="7267"/>
    <cellStyle name="표준 3 4 2 2 2 8 4" xfId="10148"/>
    <cellStyle name="표준 3 4 2 2 2 8 5" xfId="13026"/>
    <cellStyle name="표준 3 4 2 2 2 9" xfId="2949"/>
    <cellStyle name="표준 3 4 2 2 3" xfId="102"/>
    <cellStyle name="표준 3 4 2 2 3 10" xfId="8744"/>
    <cellStyle name="표준 3 4 2 2 3 11" xfId="11622"/>
    <cellStyle name="표준 3 4 2 2 3 2" xfId="246"/>
    <cellStyle name="표준 3 4 2 2 3 2 2" xfId="966"/>
    <cellStyle name="표준 3 4 2 2 3 2 2 2" xfId="2406"/>
    <cellStyle name="표준 3 4 2 2 3 2 2 2 2" xfId="5289"/>
    <cellStyle name="표준 3 4 2 2 3 2 2 2 3" xfId="8167"/>
    <cellStyle name="표준 3 4 2 2 3 2 2 2 4" xfId="11048"/>
    <cellStyle name="표준 3 4 2 2 3 2 2 2 5" xfId="13926"/>
    <cellStyle name="표준 3 4 2 2 3 2 2 3" xfId="3849"/>
    <cellStyle name="표준 3 4 2 2 3 2 2 4" xfId="6727"/>
    <cellStyle name="표준 3 4 2 2 3 2 2 5" xfId="9608"/>
    <cellStyle name="표준 3 4 2 2 3 2 2 6" xfId="12486"/>
    <cellStyle name="표준 3 4 2 2 3 2 3" xfId="1686"/>
    <cellStyle name="표준 3 4 2 2 3 2 3 2" xfId="4569"/>
    <cellStyle name="표준 3 4 2 2 3 2 3 3" xfId="7447"/>
    <cellStyle name="표준 3 4 2 2 3 2 3 4" xfId="10328"/>
    <cellStyle name="표준 3 4 2 2 3 2 3 5" xfId="13206"/>
    <cellStyle name="표준 3 4 2 2 3 2 4" xfId="3129"/>
    <cellStyle name="표준 3 4 2 2 3 2 5" xfId="6007"/>
    <cellStyle name="표준 3 4 2 2 3 2 6" xfId="8888"/>
    <cellStyle name="표준 3 4 2 2 3 2 7" xfId="11766"/>
    <cellStyle name="표준 3 4 2 2 3 3" xfId="394"/>
    <cellStyle name="표준 3 4 2 2 3 3 2" xfId="1114"/>
    <cellStyle name="표준 3 4 2 2 3 3 2 2" xfId="2554"/>
    <cellStyle name="표준 3 4 2 2 3 3 2 2 2" xfId="5437"/>
    <cellStyle name="표준 3 4 2 2 3 3 2 2 3" xfId="8315"/>
    <cellStyle name="표준 3 4 2 2 3 3 2 2 4" xfId="11196"/>
    <cellStyle name="표준 3 4 2 2 3 3 2 2 5" xfId="14074"/>
    <cellStyle name="표준 3 4 2 2 3 3 2 3" xfId="3997"/>
    <cellStyle name="표준 3 4 2 2 3 3 2 4" xfId="6875"/>
    <cellStyle name="표준 3 4 2 2 3 3 2 5" xfId="9756"/>
    <cellStyle name="표준 3 4 2 2 3 3 2 6" xfId="12634"/>
    <cellStyle name="표준 3 4 2 2 3 3 3" xfId="1834"/>
    <cellStyle name="표준 3 4 2 2 3 3 3 2" xfId="4717"/>
    <cellStyle name="표준 3 4 2 2 3 3 3 3" xfId="7595"/>
    <cellStyle name="표준 3 4 2 2 3 3 3 4" xfId="10476"/>
    <cellStyle name="표준 3 4 2 2 3 3 3 5" xfId="13354"/>
    <cellStyle name="표준 3 4 2 2 3 3 4" xfId="3277"/>
    <cellStyle name="표준 3 4 2 2 3 3 5" xfId="6155"/>
    <cellStyle name="표준 3 4 2 2 3 3 6" xfId="9036"/>
    <cellStyle name="표준 3 4 2 2 3 3 7" xfId="11914"/>
    <cellStyle name="표준 3 4 2 2 3 4" xfId="536"/>
    <cellStyle name="표준 3 4 2 2 3 4 2" xfId="1256"/>
    <cellStyle name="표준 3 4 2 2 3 4 2 2" xfId="2696"/>
    <cellStyle name="표준 3 4 2 2 3 4 2 2 2" xfId="5579"/>
    <cellStyle name="표준 3 4 2 2 3 4 2 2 3" xfId="8457"/>
    <cellStyle name="표준 3 4 2 2 3 4 2 2 4" xfId="11338"/>
    <cellStyle name="표준 3 4 2 2 3 4 2 2 5" xfId="14216"/>
    <cellStyle name="표준 3 4 2 2 3 4 2 3" xfId="4139"/>
    <cellStyle name="표준 3 4 2 2 3 4 2 4" xfId="7017"/>
    <cellStyle name="표준 3 4 2 2 3 4 2 5" xfId="9898"/>
    <cellStyle name="표준 3 4 2 2 3 4 2 6" xfId="12776"/>
    <cellStyle name="표준 3 4 2 2 3 4 3" xfId="1976"/>
    <cellStyle name="표준 3 4 2 2 3 4 3 2" xfId="4859"/>
    <cellStyle name="표준 3 4 2 2 3 4 3 3" xfId="7737"/>
    <cellStyle name="표준 3 4 2 2 3 4 3 4" xfId="10618"/>
    <cellStyle name="표준 3 4 2 2 3 4 3 5" xfId="13496"/>
    <cellStyle name="표준 3 4 2 2 3 4 4" xfId="3419"/>
    <cellStyle name="표준 3 4 2 2 3 4 5" xfId="6297"/>
    <cellStyle name="표준 3 4 2 2 3 4 6" xfId="9178"/>
    <cellStyle name="표준 3 4 2 2 3 4 7" xfId="12056"/>
    <cellStyle name="표준 3 4 2 2 3 5" xfId="678"/>
    <cellStyle name="표준 3 4 2 2 3 5 2" xfId="1398"/>
    <cellStyle name="표준 3 4 2 2 3 5 2 2" xfId="2838"/>
    <cellStyle name="표준 3 4 2 2 3 5 2 2 2" xfId="5721"/>
    <cellStyle name="표준 3 4 2 2 3 5 2 2 3" xfId="8599"/>
    <cellStyle name="표준 3 4 2 2 3 5 2 2 4" xfId="11480"/>
    <cellStyle name="표준 3 4 2 2 3 5 2 2 5" xfId="14358"/>
    <cellStyle name="표준 3 4 2 2 3 5 2 3" xfId="4281"/>
    <cellStyle name="표준 3 4 2 2 3 5 2 4" xfId="7159"/>
    <cellStyle name="표준 3 4 2 2 3 5 2 5" xfId="10040"/>
    <cellStyle name="표준 3 4 2 2 3 5 2 6" xfId="12918"/>
    <cellStyle name="표준 3 4 2 2 3 5 3" xfId="2118"/>
    <cellStyle name="표준 3 4 2 2 3 5 3 2" xfId="5001"/>
    <cellStyle name="표준 3 4 2 2 3 5 3 3" xfId="7879"/>
    <cellStyle name="표준 3 4 2 2 3 5 3 4" xfId="10760"/>
    <cellStyle name="표준 3 4 2 2 3 5 3 5" xfId="13638"/>
    <cellStyle name="표준 3 4 2 2 3 5 4" xfId="3561"/>
    <cellStyle name="표준 3 4 2 2 3 5 5" xfId="6439"/>
    <cellStyle name="표준 3 4 2 2 3 5 6" xfId="9320"/>
    <cellStyle name="표준 3 4 2 2 3 5 7" xfId="12198"/>
    <cellStyle name="표준 3 4 2 2 3 6" xfId="822"/>
    <cellStyle name="표준 3 4 2 2 3 6 2" xfId="2262"/>
    <cellStyle name="표준 3 4 2 2 3 6 2 2" xfId="5145"/>
    <cellStyle name="표준 3 4 2 2 3 6 2 3" xfId="8023"/>
    <cellStyle name="표준 3 4 2 2 3 6 2 4" xfId="10904"/>
    <cellStyle name="표준 3 4 2 2 3 6 2 5" xfId="13782"/>
    <cellStyle name="표준 3 4 2 2 3 6 3" xfId="3705"/>
    <cellStyle name="표준 3 4 2 2 3 6 4" xfId="6583"/>
    <cellStyle name="표준 3 4 2 2 3 6 5" xfId="9464"/>
    <cellStyle name="표준 3 4 2 2 3 6 6" xfId="12342"/>
    <cellStyle name="표준 3 4 2 2 3 7" xfId="1542"/>
    <cellStyle name="표준 3 4 2 2 3 7 2" xfId="4425"/>
    <cellStyle name="표준 3 4 2 2 3 7 3" xfId="7303"/>
    <cellStyle name="표준 3 4 2 2 3 7 4" xfId="10184"/>
    <cellStyle name="표준 3 4 2 2 3 7 5" xfId="13062"/>
    <cellStyle name="표준 3 4 2 2 3 8" xfId="2985"/>
    <cellStyle name="표준 3 4 2 2 3 9" xfId="5863"/>
    <cellStyle name="표준 3 4 2 2 4" xfId="174"/>
    <cellStyle name="표준 3 4 2 2 4 2" xfId="894"/>
    <cellStyle name="표준 3 4 2 2 4 2 2" xfId="2334"/>
    <cellStyle name="표준 3 4 2 2 4 2 2 2" xfId="5217"/>
    <cellStyle name="표준 3 4 2 2 4 2 2 3" xfId="8095"/>
    <cellStyle name="표준 3 4 2 2 4 2 2 4" xfId="10976"/>
    <cellStyle name="표준 3 4 2 2 4 2 2 5" xfId="13854"/>
    <cellStyle name="표준 3 4 2 2 4 2 3" xfId="3777"/>
    <cellStyle name="표준 3 4 2 2 4 2 4" xfId="6655"/>
    <cellStyle name="표준 3 4 2 2 4 2 5" xfId="9536"/>
    <cellStyle name="표준 3 4 2 2 4 2 6" xfId="12414"/>
    <cellStyle name="표준 3 4 2 2 4 3" xfId="1614"/>
    <cellStyle name="표준 3 4 2 2 4 3 2" xfId="4497"/>
    <cellStyle name="표준 3 4 2 2 4 3 3" xfId="7375"/>
    <cellStyle name="표준 3 4 2 2 4 3 4" xfId="10256"/>
    <cellStyle name="표준 3 4 2 2 4 3 5" xfId="13134"/>
    <cellStyle name="표준 3 4 2 2 4 4" xfId="3057"/>
    <cellStyle name="표준 3 4 2 2 4 5" xfId="5935"/>
    <cellStyle name="표준 3 4 2 2 4 6" xfId="8816"/>
    <cellStyle name="표준 3 4 2 2 4 7" xfId="11694"/>
    <cellStyle name="표준 3 4 2 2 5" xfId="322"/>
    <cellStyle name="표준 3 4 2 2 5 2" xfId="1042"/>
    <cellStyle name="표준 3 4 2 2 5 2 2" xfId="2482"/>
    <cellStyle name="표준 3 4 2 2 5 2 2 2" xfId="5365"/>
    <cellStyle name="표준 3 4 2 2 5 2 2 3" xfId="8243"/>
    <cellStyle name="표준 3 4 2 2 5 2 2 4" xfId="11124"/>
    <cellStyle name="표준 3 4 2 2 5 2 2 5" xfId="14002"/>
    <cellStyle name="표준 3 4 2 2 5 2 3" xfId="3925"/>
    <cellStyle name="표준 3 4 2 2 5 2 4" xfId="6803"/>
    <cellStyle name="표준 3 4 2 2 5 2 5" xfId="9684"/>
    <cellStyle name="표준 3 4 2 2 5 2 6" xfId="12562"/>
    <cellStyle name="표준 3 4 2 2 5 3" xfId="1762"/>
    <cellStyle name="표준 3 4 2 2 5 3 2" xfId="4645"/>
    <cellStyle name="표준 3 4 2 2 5 3 3" xfId="7523"/>
    <cellStyle name="표준 3 4 2 2 5 3 4" xfId="10404"/>
    <cellStyle name="표준 3 4 2 2 5 3 5" xfId="13282"/>
    <cellStyle name="표준 3 4 2 2 5 4" xfId="3205"/>
    <cellStyle name="표준 3 4 2 2 5 5" xfId="6083"/>
    <cellStyle name="표준 3 4 2 2 5 6" xfId="8964"/>
    <cellStyle name="표준 3 4 2 2 5 7" xfId="11842"/>
    <cellStyle name="표준 3 4 2 2 6" xfId="464"/>
    <cellStyle name="표준 3 4 2 2 6 2" xfId="1184"/>
    <cellStyle name="표준 3 4 2 2 6 2 2" xfId="2624"/>
    <cellStyle name="표준 3 4 2 2 6 2 2 2" xfId="5507"/>
    <cellStyle name="표준 3 4 2 2 6 2 2 3" xfId="8385"/>
    <cellStyle name="표준 3 4 2 2 6 2 2 4" xfId="11266"/>
    <cellStyle name="표준 3 4 2 2 6 2 2 5" xfId="14144"/>
    <cellStyle name="표준 3 4 2 2 6 2 3" xfId="4067"/>
    <cellStyle name="표준 3 4 2 2 6 2 4" xfId="6945"/>
    <cellStyle name="표준 3 4 2 2 6 2 5" xfId="9826"/>
    <cellStyle name="표준 3 4 2 2 6 2 6" xfId="12704"/>
    <cellStyle name="표준 3 4 2 2 6 3" xfId="1904"/>
    <cellStyle name="표준 3 4 2 2 6 3 2" xfId="4787"/>
    <cellStyle name="표준 3 4 2 2 6 3 3" xfId="7665"/>
    <cellStyle name="표준 3 4 2 2 6 3 4" xfId="10546"/>
    <cellStyle name="표준 3 4 2 2 6 3 5" xfId="13424"/>
    <cellStyle name="표준 3 4 2 2 6 4" xfId="3347"/>
    <cellStyle name="표준 3 4 2 2 6 5" xfId="6225"/>
    <cellStyle name="표준 3 4 2 2 6 6" xfId="9106"/>
    <cellStyle name="표준 3 4 2 2 6 7" xfId="11984"/>
    <cellStyle name="표준 3 4 2 2 7" xfId="606"/>
    <cellStyle name="표준 3 4 2 2 7 2" xfId="1326"/>
    <cellStyle name="표준 3 4 2 2 7 2 2" xfId="2766"/>
    <cellStyle name="표준 3 4 2 2 7 2 2 2" xfId="5649"/>
    <cellStyle name="표준 3 4 2 2 7 2 2 3" xfId="8527"/>
    <cellStyle name="표준 3 4 2 2 7 2 2 4" xfId="11408"/>
    <cellStyle name="표준 3 4 2 2 7 2 2 5" xfId="14286"/>
    <cellStyle name="표준 3 4 2 2 7 2 3" xfId="4209"/>
    <cellStyle name="표준 3 4 2 2 7 2 4" xfId="7087"/>
    <cellStyle name="표준 3 4 2 2 7 2 5" xfId="9968"/>
    <cellStyle name="표준 3 4 2 2 7 2 6" xfId="12846"/>
    <cellStyle name="표준 3 4 2 2 7 3" xfId="2046"/>
    <cellStyle name="표준 3 4 2 2 7 3 2" xfId="4929"/>
    <cellStyle name="표준 3 4 2 2 7 3 3" xfId="7807"/>
    <cellStyle name="표준 3 4 2 2 7 3 4" xfId="10688"/>
    <cellStyle name="표준 3 4 2 2 7 3 5" xfId="13566"/>
    <cellStyle name="표준 3 4 2 2 7 4" xfId="3489"/>
    <cellStyle name="표준 3 4 2 2 7 5" xfId="6367"/>
    <cellStyle name="표준 3 4 2 2 7 6" xfId="9248"/>
    <cellStyle name="표준 3 4 2 2 7 7" xfId="12126"/>
    <cellStyle name="표준 3 4 2 2 8" xfId="750"/>
    <cellStyle name="표준 3 4 2 2 8 2" xfId="2190"/>
    <cellStyle name="표준 3 4 2 2 8 2 2" xfId="5073"/>
    <cellStyle name="표준 3 4 2 2 8 2 3" xfId="7951"/>
    <cellStyle name="표준 3 4 2 2 8 2 4" xfId="10832"/>
    <cellStyle name="표준 3 4 2 2 8 2 5" xfId="13710"/>
    <cellStyle name="표준 3 4 2 2 8 3" xfId="3633"/>
    <cellStyle name="표준 3 4 2 2 8 4" xfId="6511"/>
    <cellStyle name="표준 3 4 2 2 8 5" xfId="9392"/>
    <cellStyle name="표준 3 4 2 2 8 6" xfId="12270"/>
    <cellStyle name="표준 3 4 2 2 9" xfId="1470"/>
    <cellStyle name="표준 3 4 2 2 9 2" xfId="4353"/>
    <cellStyle name="표준 3 4 2 2 9 3" xfId="7231"/>
    <cellStyle name="표준 3 4 2 2 9 4" xfId="10112"/>
    <cellStyle name="표준 3 4 2 2 9 5" xfId="12990"/>
    <cellStyle name="표준 3 4 2 3" xfId="65"/>
    <cellStyle name="표준 3 4 2 3 10" xfId="5826"/>
    <cellStyle name="표준 3 4 2 3 11" xfId="8707"/>
    <cellStyle name="표준 3 4 2 3 12" xfId="11585"/>
    <cellStyle name="표준 3 4 2 3 2" xfId="137"/>
    <cellStyle name="표준 3 4 2 3 2 10" xfId="8779"/>
    <cellStyle name="표준 3 4 2 3 2 11" xfId="11657"/>
    <cellStyle name="표준 3 4 2 3 2 2" xfId="281"/>
    <cellStyle name="표준 3 4 2 3 2 2 2" xfId="1001"/>
    <cellStyle name="표준 3 4 2 3 2 2 2 2" xfId="2441"/>
    <cellStyle name="표준 3 4 2 3 2 2 2 2 2" xfId="5324"/>
    <cellStyle name="표준 3 4 2 3 2 2 2 2 3" xfId="8202"/>
    <cellStyle name="표준 3 4 2 3 2 2 2 2 4" xfId="11083"/>
    <cellStyle name="표준 3 4 2 3 2 2 2 2 5" xfId="13961"/>
    <cellStyle name="표준 3 4 2 3 2 2 2 3" xfId="3884"/>
    <cellStyle name="표준 3 4 2 3 2 2 2 4" xfId="6762"/>
    <cellStyle name="표준 3 4 2 3 2 2 2 5" xfId="9643"/>
    <cellStyle name="표준 3 4 2 3 2 2 2 6" xfId="12521"/>
    <cellStyle name="표준 3 4 2 3 2 2 3" xfId="1721"/>
    <cellStyle name="표준 3 4 2 3 2 2 3 2" xfId="4604"/>
    <cellStyle name="표준 3 4 2 3 2 2 3 3" xfId="7482"/>
    <cellStyle name="표준 3 4 2 3 2 2 3 4" xfId="10363"/>
    <cellStyle name="표준 3 4 2 3 2 2 3 5" xfId="13241"/>
    <cellStyle name="표준 3 4 2 3 2 2 4" xfId="3164"/>
    <cellStyle name="표준 3 4 2 3 2 2 5" xfId="6042"/>
    <cellStyle name="표준 3 4 2 3 2 2 6" xfId="8923"/>
    <cellStyle name="표준 3 4 2 3 2 2 7" xfId="11801"/>
    <cellStyle name="표준 3 4 2 3 2 3" xfId="429"/>
    <cellStyle name="표준 3 4 2 3 2 3 2" xfId="1149"/>
    <cellStyle name="표준 3 4 2 3 2 3 2 2" xfId="2589"/>
    <cellStyle name="표준 3 4 2 3 2 3 2 2 2" xfId="5472"/>
    <cellStyle name="표준 3 4 2 3 2 3 2 2 3" xfId="8350"/>
    <cellStyle name="표준 3 4 2 3 2 3 2 2 4" xfId="11231"/>
    <cellStyle name="표준 3 4 2 3 2 3 2 2 5" xfId="14109"/>
    <cellStyle name="표준 3 4 2 3 2 3 2 3" xfId="4032"/>
    <cellStyle name="표준 3 4 2 3 2 3 2 4" xfId="6910"/>
    <cellStyle name="표준 3 4 2 3 2 3 2 5" xfId="9791"/>
    <cellStyle name="표준 3 4 2 3 2 3 2 6" xfId="12669"/>
    <cellStyle name="표준 3 4 2 3 2 3 3" xfId="1869"/>
    <cellStyle name="표준 3 4 2 3 2 3 3 2" xfId="4752"/>
    <cellStyle name="표준 3 4 2 3 2 3 3 3" xfId="7630"/>
    <cellStyle name="표준 3 4 2 3 2 3 3 4" xfId="10511"/>
    <cellStyle name="표준 3 4 2 3 2 3 3 5" xfId="13389"/>
    <cellStyle name="표준 3 4 2 3 2 3 4" xfId="3312"/>
    <cellStyle name="표준 3 4 2 3 2 3 5" xfId="6190"/>
    <cellStyle name="표준 3 4 2 3 2 3 6" xfId="9071"/>
    <cellStyle name="표준 3 4 2 3 2 3 7" xfId="11949"/>
    <cellStyle name="표준 3 4 2 3 2 4" xfId="571"/>
    <cellStyle name="표준 3 4 2 3 2 4 2" xfId="1291"/>
    <cellStyle name="표준 3 4 2 3 2 4 2 2" xfId="2731"/>
    <cellStyle name="표준 3 4 2 3 2 4 2 2 2" xfId="5614"/>
    <cellStyle name="표준 3 4 2 3 2 4 2 2 3" xfId="8492"/>
    <cellStyle name="표준 3 4 2 3 2 4 2 2 4" xfId="11373"/>
    <cellStyle name="표준 3 4 2 3 2 4 2 2 5" xfId="14251"/>
    <cellStyle name="표준 3 4 2 3 2 4 2 3" xfId="4174"/>
    <cellStyle name="표준 3 4 2 3 2 4 2 4" xfId="7052"/>
    <cellStyle name="표준 3 4 2 3 2 4 2 5" xfId="9933"/>
    <cellStyle name="표준 3 4 2 3 2 4 2 6" xfId="12811"/>
    <cellStyle name="표준 3 4 2 3 2 4 3" xfId="2011"/>
    <cellStyle name="표준 3 4 2 3 2 4 3 2" xfId="4894"/>
    <cellStyle name="표준 3 4 2 3 2 4 3 3" xfId="7772"/>
    <cellStyle name="표준 3 4 2 3 2 4 3 4" xfId="10653"/>
    <cellStyle name="표준 3 4 2 3 2 4 3 5" xfId="13531"/>
    <cellStyle name="표준 3 4 2 3 2 4 4" xfId="3454"/>
    <cellStyle name="표준 3 4 2 3 2 4 5" xfId="6332"/>
    <cellStyle name="표준 3 4 2 3 2 4 6" xfId="9213"/>
    <cellStyle name="표준 3 4 2 3 2 4 7" xfId="12091"/>
    <cellStyle name="표준 3 4 2 3 2 5" xfId="713"/>
    <cellStyle name="표준 3 4 2 3 2 5 2" xfId="1433"/>
    <cellStyle name="표준 3 4 2 3 2 5 2 2" xfId="2873"/>
    <cellStyle name="표준 3 4 2 3 2 5 2 2 2" xfId="5756"/>
    <cellStyle name="표준 3 4 2 3 2 5 2 2 3" xfId="8634"/>
    <cellStyle name="표준 3 4 2 3 2 5 2 2 4" xfId="11515"/>
    <cellStyle name="표준 3 4 2 3 2 5 2 2 5" xfId="14393"/>
    <cellStyle name="표준 3 4 2 3 2 5 2 3" xfId="4316"/>
    <cellStyle name="표준 3 4 2 3 2 5 2 4" xfId="7194"/>
    <cellStyle name="표준 3 4 2 3 2 5 2 5" xfId="10075"/>
    <cellStyle name="표준 3 4 2 3 2 5 2 6" xfId="12953"/>
    <cellStyle name="표준 3 4 2 3 2 5 3" xfId="2153"/>
    <cellStyle name="표준 3 4 2 3 2 5 3 2" xfId="5036"/>
    <cellStyle name="표준 3 4 2 3 2 5 3 3" xfId="7914"/>
    <cellStyle name="표준 3 4 2 3 2 5 3 4" xfId="10795"/>
    <cellStyle name="표준 3 4 2 3 2 5 3 5" xfId="13673"/>
    <cellStyle name="표준 3 4 2 3 2 5 4" xfId="3596"/>
    <cellStyle name="표준 3 4 2 3 2 5 5" xfId="6474"/>
    <cellStyle name="표준 3 4 2 3 2 5 6" xfId="9355"/>
    <cellStyle name="표준 3 4 2 3 2 5 7" xfId="12233"/>
    <cellStyle name="표준 3 4 2 3 2 6" xfId="857"/>
    <cellStyle name="표준 3 4 2 3 2 6 2" xfId="2297"/>
    <cellStyle name="표준 3 4 2 3 2 6 2 2" xfId="5180"/>
    <cellStyle name="표준 3 4 2 3 2 6 2 3" xfId="8058"/>
    <cellStyle name="표준 3 4 2 3 2 6 2 4" xfId="10939"/>
    <cellStyle name="표준 3 4 2 3 2 6 2 5" xfId="13817"/>
    <cellStyle name="표준 3 4 2 3 2 6 3" xfId="3740"/>
    <cellStyle name="표준 3 4 2 3 2 6 4" xfId="6618"/>
    <cellStyle name="표준 3 4 2 3 2 6 5" xfId="9499"/>
    <cellStyle name="표준 3 4 2 3 2 6 6" xfId="12377"/>
    <cellStyle name="표준 3 4 2 3 2 7" xfId="1577"/>
    <cellStyle name="표준 3 4 2 3 2 7 2" xfId="4460"/>
    <cellStyle name="표준 3 4 2 3 2 7 3" xfId="7338"/>
    <cellStyle name="표준 3 4 2 3 2 7 4" xfId="10219"/>
    <cellStyle name="표준 3 4 2 3 2 7 5" xfId="13097"/>
    <cellStyle name="표준 3 4 2 3 2 8" xfId="3020"/>
    <cellStyle name="표준 3 4 2 3 2 9" xfId="5898"/>
    <cellStyle name="표준 3 4 2 3 3" xfId="209"/>
    <cellStyle name="표준 3 4 2 3 3 2" xfId="929"/>
    <cellStyle name="표준 3 4 2 3 3 2 2" xfId="2369"/>
    <cellStyle name="표준 3 4 2 3 3 2 2 2" xfId="5252"/>
    <cellStyle name="표준 3 4 2 3 3 2 2 3" xfId="8130"/>
    <cellStyle name="표준 3 4 2 3 3 2 2 4" xfId="11011"/>
    <cellStyle name="표준 3 4 2 3 3 2 2 5" xfId="13889"/>
    <cellStyle name="표준 3 4 2 3 3 2 3" xfId="3812"/>
    <cellStyle name="표준 3 4 2 3 3 2 4" xfId="6690"/>
    <cellStyle name="표준 3 4 2 3 3 2 5" xfId="9571"/>
    <cellStyle name="표준 3 4 2 3 3 2 6" xfId="12449"/>
    <cellStyle name="표준 3 4 2 3 3 3" xfId="1649"/>
    <cellStyle name="표준 3 4 2 3 3 3 2" xfId="4532"/>
    <cellStyle name="표준 3 4 2 3 3 3 3" xfId="7410"/>
    <cellStyle name="표준 3 4 2 3 3 3 4" xfId="10291"/>
    <cellStyle name="표준 3 4 2 3 3 3 5" xfId="13169"/>
    <cellStyle name="표준 3 4 2 3 3 4" xfId="3092"/>
    <cellStyle name="표준 3 4 2 3 3 5" xfId="5970"/>
    <cellStyle name="표준 3 4 2 3 3 6" xfId="8851"/>
    <cellStyle name="표준 3 4 2 3 3 7" xfId="11729"/>
    <cellStyle name="표준 3 4 2 3 4" xfId="357"/>
    <cellStyle name="표준 3 4 2 3 4 2" xfId="1077"/>
    <cellStyle name="표준 3 4 2 3 4 2 2" xfId="2517"/>
    <cellStyle name="표준 3 4 2 3 4 2 2 2" xfId="5400"/>
    <cellStyle name="표준 3 4 2 3 4 2 2 3" xfId="8278"/>
    <cellStyle name="표준 3 4 2 3 4 2 2 4" xfId="11159"/>
    <cellStyle name="표준 3 4 2 3 4 2 2 5" xfId="14037"/>
    <cellStyle name="표준 3 4 2 3 4 2 3" xfId="3960"/>
    <cellStyle name="표준 3 4 2 3 4 2 4" xfId="6838"/>
    <cellStyle name="표준 3 4 2 3 4 2 5" xfId="9719"/>
    <cellStyle name="표준 3 4 2 3 4 2 6" xfId="12597"/>
    <cellStyle name="표준 3 4 2 3 4 3" xfId="1797"/>
    <cellStyle name="표준 3 4 2 3 4 3 2" xfId="4680"/>
    <cellStyle name="표준 3 4 2 3 4 3 3" xfId="7558"/>
    <cellStyle name="표준 3 4 2 3 4 3 4" xfId="10439"/>
    <cellStyle name="표준 3 4 2 3 4 3 5" xfId="13317"/>
    <cellStyle name="표준 3 4 2 3 4 4" xfId="3240"/>
    <cellStyle name="표준 3 4 2 3 4 5" xfId="6118"/>
    <cellStyle name="표준 3 4 2 3 4 6" xfId="8999"/>
    <cellStyle name="표준 3 4 2 3 4 7" xfId="11877"/>
    <cellStyle name="표준 3 4 2 3 5" xfId="499"/>
    <cellStyle name="표준 3 4 2 3 5 2" xfId="1219"/>
    <cellStyle name="표준 3 4 2 3 5 2 2" xfId="2659"/>
    <cellStyle name="표준 3 4 2 3 5 2 2 2" xfId="5542"/>
    <cellStyle name="표준 3 4 2 3 5 2 2 3" xfId="8420"/>
    <cellStyle name="표준 3 4 2 3 5 2 2 4" xfId="11301"/>
    <cellStyle name="표준 3 4 2 3 5 2 2 5" xfId="14179"/>
    <cellStyle name="표준 3 4 2 3 5 2 3" xfId="4102"/>
    <cellStyle name="표준 3 4 2 3 5 2 4" xfId="6980"/>
    <cellStyle name="표준 3 4 2 3 5 2 5" xfId="9861"/>
    <cellStyle name="표준 3 4 2 3 5 2 6" xfId="12739"/>
    <cellStyle name="표준 3 4 2 3 5 3" xfId="1939"/>
    <cellStyle name="표준 3 4 2 3 5 3 2" xfId="4822"/>
    <cellStyle name="표준 3 4 2 3 5 3 3" xfId="7700"/>
    <cellStyle name="표준 3 4 2 3 5 3 4" xfId="10581"/>
    <cellStyle name="표준 3 4 2 3 5 3 5" xfId="13459"/>
    <cellStyle name="표준 3 4 2 3 5 4" xfId="3382"/>
    <cellStyle name="표준 3 4 2 3 5 5" xfId="6260"/>
    <cellStyle name="표준 3 4 2 3 5 6" xfId="9141"/>
    <cellStyle name="표준 3 4 2 3 5 7" xfId="12019"/>
    <cellStyle name="표준 3 4 2 3 6" xfId="641"/>
    <cellStyle name="표준 3 4 2 3 6 2" xfId="1361"/>
    <cellStyle name="표준 3 4 2 3 6 2 2" xfId="2801"/>
    <cellStyle name="표준 3 4 2 3 6 2 2 2" xfId="5684"/>
    <cellStyle name="표준 3 4 2 3 6 2 2 3" xfId="8562"/>
    <cellStyle name="표준 3 4 2 3 6 2 2 4" xfId="11443"/>
    <cellStyle name="표준 3 4 2 3 6 2 2 5" xfId="14321"/>
    <cellStyle name="표준 3 4 2 3 6 2 3" xfId="4244"/>
    <cellStyle name="표준 3 4 2 3 6 2 4" xfId="7122"/>
    <cellStyle name="표준 3 4 2 3 6 2 5" xfId="10003"/>
    <cellStyle name="표준 3 4 2 3 6 2 6" xfId="12881"/>
    <cellStyle name="표준 3 4 2 3 6 3" xfId="2081"/>
    <cellStyle name="표준 3 4 2 3 6 3 2" xfId="4964"/>
    <cellStyle name="표준 3 4 2 3 6 3 3" xfId="7842"/>
    <cellStyle name="표준 3 4 2 3 6 3 4" xfId="10723"/>
    <cellStyle name="표준 3 4 2 3 6 3 5" xfId="13601"/>
    <cellStyle name="표준 3 4 2 3 6 4" xfId="3524"/>
    <cellStyle name="표준 3 4 2 3 6 5" xfId="6402"/>
    <cellStyle name="표준 3 4 2 3 6 6" xfId="9283"/>
    <cellStyle name="표준 3 4 2 3 6 7" xfId="12161"/>
    <cellStyle name="표준 3 4 2 3 7" xfId="785"/>
    <cellStyle name="표준 3 4 2 3 7 2" xfId="2225"/>
    <cellStyle name="표준 3 4 2 3 7 2 2" xfId="5108"/>
    <cellStyle name="표준 3 4 2 3 7 2 3" xfId="7986"/>
    <cellStyle name="표준 3 4 2 3 7 2 4" xfId="10867"/>
    <cellStyle name="표준 3 4 2 3 7 2 5" xfId="13745"/>
    <cellStyle name="표준 3 4 2 3 7 3" xfId="3668"/>
    <cellStyle name="표준 3 4 2 3 7 4" xfId="6546"/>
    <cellStyle name="표준 3 4 2 3 7 5" xfId="9427"/>
    <cellStyle name="표준 3 4 2 3 7 6" xfId="12305"/>
    <cellStyle name="표준 3 4 2 3 8" xfId="1505"/>
    <cellStyle name="표준 3 4 2 3 8 2" xfId="4388"/>
    <cellStyle name="표준 3 4 2 3 8 3" xfId="7266"/>
    <cellStyle name="표준 3 4 2 3 8 4" xfId="10147"/>
    <cellStyle name="표준 3 4 2 3 8 5" xfId="13025"/>
    <cellStyle name="표준 3 4 2 3 9" xfId="2948"/>
    <cellStyle name="표준 3 4 2 4" xfId="101"/>
    <cellStyle name="표준 3 4 2 4 10" xfId="8743"/>
    <cellStyle name="표준 3 4 2 4 11" xfId="11621"/>
    <cellStyle name="표준 3 4 2 4 2" xfId="245"/>
    <cellStyle name="표준 3 4 2 4 2 2" xfId="965"/>
    <cellStyle name="표준 3 4 2 4 2 2 2" xfId="2405"/>
    <cellStyle name="표준 3 4 2 4 2 2 2 2" xfId="5288"/>
    <cellStyle name="표준 3 4 2 4 2 2 2 3" xfId="8166"/>
    <cellStyle name="표준 3 4 2 4 2 2 2 4" xfId="11047"/>
    <cellStyle name="표준 3 4 2 4 2 2 2 5" xfId="13925"/>
    <cellStyle name="표준 3 4 2 4 2 2 3" xfId="3848"/>
    <cellStyle name="표준 3 4 2 4 2 2 4" xfId="6726"/>
    <cellStyle name="표준 3 4 2 4 2 2 5" xfId="9607"/>
    <cellStyle name="표준 3 4 2 4 2 2 6" xfId="12485"/>
    <cellStyle name="표준 3 4 2 4 2 3" xfId="1685"/>
    <cellStyle name="표준 3 4 2 4 2 3 2" xfId="4568"/>
    <cellStyle name="표준 3 4 2 4 2 3 3" xfId="7446"/>
    <cellStyle name="표준 3 4 2 4 2 3 4" xfId="10327"/>
    <cellStyle name="표준 3 4 2 4 2 3 5" xfId="13205"/>
    <cellStyle name="표준 3 4 2 4 2 4" xfId="3128"/>
    <cellStyle name="표준 3 4 2 4 2 5" xfId="6006"/>
    <cellStyle name="표준 3 4 2 4 2 6" xfId="8887"/>
    <cellStyle name="표준 3 4 2 4 2 7" xfId="11765"/>
    <cellStyle name="표준 3 4 2 4 3" xfId="393"/>
    <cellStyle name="표준 3 4 2 4 3 2" xfId="1113"/>
    <cellStyle name="표준 3 4 2 4 3 2 2" xfId="2553"/>
    <cellStyle name="표준 3 4 2 4 3 2 2 2" xfId="5436"/>
    <cellStyle name="표준 3 4 2 4 3 2 2 3" xfId="8314"/>
    <cellStyle name="표준 3 4 2 4 3 2 2 4" xfId="11195"/>
    <cellStyle name="표준 3 4 2 4 3 2 2 5" xfId="14073"/>
    <cellStyle name="표준 3 4 2 4 3 2 3" xfId="3996"/>
    <cellStyle name="표준 3 4 2 4 3 2 4" xfId="6874"/>
    <cellStyle name="표준 3 4 2 4 3 2 5" xfId="9755"/>
    <cellStyle name="표준 3 4 2 4 3 2 6" xfId="12633"/>
    <cellStyle name="표준 3 4 2 4 3 3" xfId="1833"/>
    <cellStyle name="표준 3 4 2 4 3 3 2" xfId="4716"/>
    <cellStyle name="표준 3 4 2 4 3 3 3" xfId="7594"/>
    <cellStyle name="표준 3 4 2 4 3 3 4" xfId="10475"/>
    <cellStyle name="표준 3 4 2 4 3 3 5" xfId="13353"/>
    <cellStyle name="표준 3 4 2 4 3 4" xfId="3276"/>
    <cellStyle name="표준 3 4 2 4 3 5" xfId="6154"/>
    <cellStyle name="표준 3 4 2 4 3 6" xfId="9035"/>
    <cellStyle name="표준 3 4 2 4 3 7" xfId="11913"/>
    <cellStyle name="표준 3 4 2 4 4" xfId="535"/>
    <cellStyle name="표준 3 4 2 4 4 2" xfId="1255"/>
    <cellStyle name="표준 3 4 2 4 4 2 2" xfId="2695"/>
    <cellStyle name="표준 3 4 2 4 4 2 2 2" xfId="5578"/>
    <cellStyle name="표준 3 4 2 4 4 2 2 3" xfId="8456"/>
    <cellStyle name="표준 3 4 2 4 4 2 2 4" xfId="11337"/>
    <cellStyle name="표준 3 4 2 4 4 2 2 5" xfId="14215"/>
    <cellStyle name="표준 3 4 2 4 4 2 3" xfId="4138"/>
    <cellStyle name="표준 3 4 2 4 4 2 4" xfId="7016"/>
    <cellStyle name="표준 3 4 2 4 4 2 5" xfId="9897"/>
    <cellStyle name="표준 3 4 2 4 4 2 6" xfId="12775"/>
    <cellStyle name="표준 3 4 2 4 4 3" xfId="1975"/>
    <cellStyle name="표준 3 4 2 4 4 3 2" xfId="4858"/>
    <cellStyle name="표준 3 4 2 4 4 3 3" xfId="7736"/>
    <cellStyle name="표준 3 4 2 4 4 3 4" xfId="10617"/>
    <cellStyle name="표준 3 4 2 4 4 3 5" xfId="13495"/>
    <cellStyle name="표준 3 4 2 4 4 4" xfId="3418"/>
    <cellStyle name="표준 3 4 2 4 4 5" xfId="6296"/>
    <cellStyle name="표준 3 4 2 4 4 6" xfId="9177"/>
    <cellStyle name="표준 3 4 2 4 4 7" xfId="12055"/>
    <cellStyle name="표준 3 4 2 4 5" xfId="677"/>
    <cellStyle name="표준 3 4 2 4 5 2" xfId="1397"/>
    <cellStyle name="표준 3 4 2 4 5 2 2" xfId="2837"/>
    <cellStyle name="표준 3 4 2 4 5 2 2 2" xfId="5720"/>
    <cellStyle name="표준 3 4 2 4 5 2 2 3" xfId="8598"/>
    <cellStyle name="표준 3 4 2 4 5 2 2 4" xfId="11479"/>
    <cellStyle name="표준 3 4 2 4 5 2 2 5" xfId="14357"/>
    <cellStyle name="표준 3 4 2 4 5 2 3" xfId="4280"/>
    <cellStyle name="표준 3 4 2 4 5 2 4" xfId="7158"/>
    <cellStyle name="표준 3 4 2 4 5 2 5" xfId="10039"/>
    <cellStyle name="표준 3 4 2 4 5 2 6" xfId="12917"/>
    <cellStyle name="표준 3 4 2 4 5 3" xfId="2117"/>
    <cellStyle name="표준 3 4 2 4 5 3 2" xfId="5000"/>
    <cellStyle name="표준 3 4 2 4 5 3 3" xfId="7878"/>
    <cellStyle name="표준 3 4 2 4 5 3 4" xfId="10759"/>
    <cellStyle name="표준 3 4 2 4 5 3 5" xfId="13637"/>
    <cellStyle name="표준 3 4 2 4 5 4" xfId="3560"/>
    <cellStyle name="표준 3 4 2 4 5 5" xfId="6438"/>
    <cellStyle name="표준 3 4 2 4 5 6" xfId="9319"/>
    <cellStyle name="표준 3 4 2 4 5 7" xfId="12197"/>
    <cellStyle name="표준 3 4 2 4 6" xfId="821"/>
    <cellStyle name="표준 3 4 2 4 6 2" xfId="2261"/>
    <cellStyle name="표준 3 4 2 4 6 2 2" xfId="5144"/>
    <cellStyle name="표준 3 4 2 4 6 2 3" xfId="8022"/>
    <cellStyle name="표준 3 4 2 4 6 2 4" xfId="10903"/>
    <cellStyle name="표준 3 4 2 4 6 2 5" xfId="13781"/>
    <cellStyle name="표준 3 4 2 4 6 3" xfId="3704"/>
    <cellStyle name="표준 3 4 2 4 6 4" xfId="6582"/>
    <cellStyle name="표준 3 4 2 4 6 5" xfId="9463"/>
    <cellStyle name="표준 3 4 2 4 6 6" xfId="12341"/>
    <cellStyle name="표준 3 4 2 4 7" xfId="1541"/>
    <cellStyle name="표준 3 4 2 4 7 2" xfId="4424"/>
    <cellStyle name="표준 3 4 2 4 7 3" xfId="7302"/>
    <cellStyle name="표준 3 4 2 4 7 4" xfId="10183"/>
    <cellStyle name="표준 3 4 2 4 7 5" xfId="13061"/>
    <cellStyle name="표준 3 4 2 4 8" xfId="2984"/>
    <cellStyle name="표준 3 4 2 4 9" xfId="5862"/>
    <cellStyle name="표준 3 4 2 5" xfId="173"/>
    <cellStyle name="표준 3 4 2 5 2" xfId="893"/>
    <cellStyle name="표준 3 4 2 5 2 2" xfId="2333"/>
    <cellStyle name="표준 3 4 2 5 2 2 2" xfId="5216"/>
    <cellStyle name="표준 3 4 2 5 2 2 3" xfId="8094"/>
    <cellStyle name="표준 3 4 2 5 2 2 4" xfId="10975"/>
    <cellStyle name="표준 3 4 2 5 2 2 5" xfId="13853"/>
    <cellStyle name="표준 3 4 2 5 2 3" xfId="3776"/>
    <cellStyle name="표준 3 4 2 5 2 4" xfId="6654"/>
    <cellStyle name="표준 3 4 2 5 2 5" xfId="9535"/>
    <cellStyle name="표준 3 4 2 5 2 6" xfId="12413"/>
    <cellStyle name="표준 3 4 2 5 3" xfId="1613"/>
    <cellStyle name="표준 3 4 2 5 3 2" xfId="4496"/>
    <cellStyle name="표준 3 4 2 5 3 3" xfId="7374"/>
    <cellStyle name="표준 3 4 2 5 3 4" xfId="10255"/>
    <cellStyle name="표준 3 4 2 5 3 5" xfId="13133"/>
    <cellStyle name="표준 3 4 2 5 4" xfId="3056"/>
    <cellStyle name="표준 3 4 2 5 5" xfId="5934"/>
    <cellStyle name="표준 3 4 2 5 6" xfId="8815"/>
    <cellStyle name="표준 3 4 2 5 7" xfId="11693"/>
    <cellStyle name="표준 3 4 2 6" xfId="321"/>
    <cellStyle name="표준 3 4 2 6 2" xfId="1041"/>
    <cellStyle name="표준 3 4 2 6 2 2" xfId="2481"/>
    <cellStyle name="표준 3 4 2 6 2 2 2" xfId="5364"/>
    <cellStyle name="표준 3 4 2 6 2 2 3" xfId="8242"/>
    <cellStyle name="표준 3 4 2 6 2 2 4" xfId="11123"/>
    <cellStyle name="표준 3 4 2 6 2 2 5" xfId="14001"/>
    <cellStyle name="표준 3 4 2 6 2 3" xfId="3924"/>
    <cellStyle name="표준 3 4 2 6 2 4" xfId="6802"/>
    <cellStyle name="표준 3 4 2 6 2 5" xfId="9683"/>
    <cellStyle name="표준 3 4 2 6 2 6" xfId="12561"/>
    <cellStyle name="표준 3 4 2 6 3" xfId="1761"/>
    <cellStyle name="표준 3 4 2 6 3 2" xfId="4644"/>
    <cellStyle name="표준 3 4 2 6 3 3" xfId="7522"/>
    <cellStyle name="표준 3 4 2 6 3 4" xfId="10403"/>
    <cellStyle name="표준 3 4 2 6 3 5" xfId="13281"/>
    <cellStyle name="표준 3 4 2 6 4" xfId="3204"/>
    <cellStyle name="표준 3 4 2 6 5" xfId="6082"/>
    <cellStyle name="표준 3 4 2 6 6" xfId="8963"/>
    <cellStyle name="표준 3 4 2 6 7" xfId="11841"/>
    <cellStyle name="표준 3 4 2 7" xfId="463"/>
    <cellStyle name="표준 3 4 2 7 2" xfId="1183"/>
    <cellStyle name="표준 3 4 2 7 2 2" xfId="2623"/>
    <cellStyle name="표준 3 4 2 7 2 2 2" xfId="5506"/>
    <cellStyle name="표준 3 4 2 7 2 2 3" xfId="8384"/>
    <cellStyle name="표준 3 4 2 7 2 2 4" xfId="11265"/>
    <cellStyle name="표준 3 4 2 7 2 2 5" xfId="14143"/>
    <cellStyle name="표준 3 4 2 7 2 3" xfId="4066"/>
    <cellStyle name="표준 3 4 2 7 2 4" xfId="6944"/>
    <cellStyle name="표준 3 4 2 7 2 5" xfId="9825"/>
    <cellStyle name="표준 3 4 2 7 2 6" xfId="12703"/>
    <cellStyle name="표준 3 4 2 7 3" xfId="1903"/>
    <cellStyle name="표준 3 4 2 7 3 2" xfId="4786"/>
    <cellStyle name="표준 3 4 2 7 3 3" xfId="7664"/>
    <cellStyle name="표준 3 4 2 7 3 4" xfId="10545"/>
    <cellStyle name="표준 3 4 2 7 3 5" xfId="13423"/>
    <cellStyle name="표준 3 4 2 7 4" xfId="3346"/>
    <cellStyle name="표준 3 4 2 7 5" xfId="6224"/>
    <cellStyle name="표준 3 4 2 7 6" xfId="9105"/>
    <cellStyle name="표준 3 4 2 7 7" xfId="11983"/>
    <cellStyle name="표준 3 4 2 8" xfId="605"/>
    <cellStyle name="표준 3 4 2 8 2" xfId="1325"/>
    <cellStyle name="표준 3 4 2 8 2 2" xfId="2765"/>
    <cellStyle name="표준 3 4 2 8 2 2 2" xfId="5648"/>
    <cellStyle name="표준 3 4 2 8 2 2 3" xfId="8526"/>
    <cellStyle name="표준 3 4 2 8 2 2 4" xfId="11407"/>
    <cellStyle name="표준 3 4 2 8 2 2 5" xfId="14285"/>
    <cellStyle name="표준 3 4 2 8 2 3" xfId="4208"/>
    <cellStyle name="표준 3 4 2 8 2 4" xfId="7086"/>
    <cellStyle name="표준 3 4 2 8 2 5" xfId="9967"/>
    <cellStyle name="표준 3 4 2 8 2 6" xfId="12845"/>
    <cellStyle name="표준 3 4 2 8 3" xfId="2045"/>
    <cellStyle name="표준 3 4 2 8 3 2" xfId="4928"/>
    <cellStyle name="표준 3 4 2 8 3 3" xfId="7806"/>
    <cellStyle name="표준 3 4 2 8 3 4" xfId="10687"/>
    <cellStyle name="표준 3 4 2 8 3 5" xfId="13565"/>
    <cellStyle name="표준 3 4 2 8 4" xfId="3488"/>
    <cellStyle name="표준 3 4 2 8 5" xfId="6366"/>
    <cellStyle name="표준 3 4 2 8 6" xfId="9247"/>
    <cellStyle name="표준 3 4 2 8 7" xfId="12125"/>
    <cellStyle name="표준 3 4 2 9" xfId="749"/>
    <cellStyle name="표준 3 4 2 9 2" xfId="2189"/>
    <cellStyle name="표준 3 4 2 9 2 2" xfId="5072"/>
    <cellStyle name="표준 3 4 2 9 2 3" xfId="7950"/>
    <cellStyle name="표준 3 4 2 9 2 4" xfId="10831"/>
    <cellStyle name="표준 3 4 2 9 2 5" xfId="13709"/>
    <cellStyle name="표준 3 4 2 9 3" xfId="3632"/>
    <cellStyle name="표준 3 4 2 9 4" xfId="6510"/>
    <cellStyle name="표준 3 4 2 9 5" xfId="9391"/>
    <cellStyle name="표준 3 4 2 9 6" xfId="12269"/>
    <cellStyle name="표준 3 4 3" xfId="31"/>
    <cellStyle name="표준 3 4 3 10" xfId="1471"/>
    <cellStyle name="표준 3 4 3 10 2" xfId="4354"/>
    <cellStyle name="표준 3 4 3 10 3" xfId="7232"/>
    <cellStyle name="표준 3 4 3 10 4" xfId="10113"/>
    <cellStyle name="표준 3 4 3 10 5" xfId="12991"/>
    <cellStyle name="표준 3 4 3 11" xfId="2914"/>
    <cellStyle name="표준 3 4 3 12" xfId="5792"/>
    <cellStyle name="표준 3 4 3 13" xfId="8673"/>
    <cellStyle name="표준 3 4 3 14" xfId="11551"/>
    <cellStyle name="표준 3 4 3 2" xfId="32"/>
    <cellStyle name="표준 3 4 3 2 10" xfId="2915"/>
    <cellStyle name="표준 3 4 3 2 11" xfId="5793"/>
    <cellStyle name="표준 3 4 3 2 12" xfId="8674"/>
    <cellStyle name="표준 3 4 3 2 13" xfId="11552"/>
    <cellStyle name="표준 3 4 3 2 2" xfId="68"/>
    <cellStyle name="표준 3 4 3 2 2 10" xfId="5829"/>
    <cellStyle name="표준 3 4 3 2 2 11" xfId="8710"/>
    <cellStyle name="표준 3 4 3 2 2 12" xfId="11588"/>
    <cellStyle name="표준 3 4 3 2 2 2" xfId="140"/>
    <cellStyle name="표준 3 4 3 2 2 2 10" xfId="8782"/>
    <cellStyle name="표준 3 4 3 2 2 2 11" xfId="11660"/>
    <cellStyle name="표준 3 4 3 2 2 2 2" xfId="284"/>
    <cellStyle name="표준 3 4 3 2 2 2 2 2" xfId="1004"/>
    <cellStyle name="표준 3 4 3 2 2 2 2 2 2" xfId="2444"/>
    <cellStyle name="표준 3 4 3 2 2 2 2 2 2 2" xfId="5327"/>
    <cellStyle name="표준 3 4 3 2 2 2 2 2 2 3" xfId="8205"/>
    <cellStyle name="표준 3 4 3 2 2 2 2 2 2 4" xfId="11086"/>
    <cellStyle name="표준 3 4 3 2 2 2 2 2 2 5" xfId="13964"/>
    <cellStyle name="표준 3 4 3 2 2 2 2 2 3" xfId="3887"/>
    <cellStyle name="표준 3 4 3 2 2 2 2 2 4" xfId="6765"/>
    <cellStyle name="표준 3 4 3 2 2 2 2 2 5" xfId="9646"/>
    <cellStyle name="표준 3 4 3 2 2 2 2 2 6" xfId="12524"/>
    <cellStyle name="표준 3 4 3 2 2 2 2 3" xfId="1724"/>
    <cellStyle name="표준 3 4 3 2 2 2 2 3 2" xfId="4607"/>
    <cellStyle name="표준 3 4 3 2 2 2 2 3 3" xfId="7485"/>
    <cellStyle name="표준 3 4 3 2 2 2 2 3 4" xfId="10366"/>
    <cellStyle name="표준 3 4 3 2 2 2 2 3 5" xfId="13244"/>
    <cellStyle name="표준 3 4 3 2 2 2 2 4" xfId="3167"/>
    <cellStyle name="표준 3 4 3 2 2 2 2 5" xfId="6045"/>
    <cellStyle name="표준 3 4 3 2 2 2 2 6" xfId="8926"/>
    <cellStyle name="표준 3 4 3 2 2 2 2 7" xfId="11804"/>
    <cellStyle name="표준 3 4 3 2 2 2 3" xfId="432"/>
    <cellStyle name="표준 3 4 3 2 2 2 3 2" xfId="1152"/>
    <cellStyle name="표준 3 4 3 2 2 2 3 2 2" xfId="2592"/>
    <cellStyle name="표준 3 4 3 2 2 2 3 2 2 2" xfId="5475"/>
    <cellStyle name="표준 3 4 3 2 2 2 3 2 2 3" xfId="8353"/>
    <cellStyle name="표준 3 4 3 2 2 2 3 2 2 4" xfId="11234"/>
    <cellStyle name="표준 3 4 3 2 2 2 3 2 2 5" xfId="14112"/>
    <cellStyle name="표준 3 4 3 2 2 2 3 2 3" xfId="4035"/>
    <cellStyle name="표준 3 4 3 2 2 2 3 2 4" xfId="6913"/>
    <cellStyle name="표준 3 4 3 2 2 2 3 2 5" xfId="9794"/>
    <cellStyle name="표준 3 4 3 2 2 2 3 2 6" xfId="12672"/>
    <cellStyle name="표준 3 4 3 2 2 2 3 3" xfId="1872"/>
    <cellStyle name="표준 3 4 3 2 2 2 3 3 2" xfId="4755"/>
    <cellStyle name="표준 3 4 3 2 2 2 3 3 3" xfId="7633"/>
    <cellStyle name="표준 3 4 3 2 2 2 3 3 4" xfId="10514"/>
    <cellStyle name="표준 3 4 3 2 2 2 3 3 5" xfId="13392"/>
    <cellStyle name="표준 3 4 3 2 2 2 3 4" xfId="3315"/>
    <cellStyle name="표준 3 4 3 2 2 2 3 5" xfId="6193"/>
    <cellStyle name="표준 3 4 3 2 2 2 3 6" xfId="9074"/>
    <cellStyle name="표준 3 4 3 2 2 2 3 7" xfId="11952"/>
    <cellStyle name="표준 3 4 3 2 2 2 4" xfId="574"/>
    <cellStyle name="표준 3 4 3 2 2 2 4 2" xfId="1294"/>
    <cellStyle name="표준 3 4 3 2 2 2 4 2 2" xfId="2734"/>
    <cellStyle name="표준 3 4 3 2 2 2 4 2 2 2" xfId="5617"/>
    <cellStyle name="표준 3 4 3 2 2 2 4 2 2 3" xfId="8495"/>
    <cellStyle name="표준 3 4 3 2 2 2 4 2 2 4" xfId="11376"/>
    <cellStyle name="표준 3 4 3 2 2 2 4 2 2 5" xfId="14254"/>
    <cellStyle name="표준 3 4 3 2 2 2 4 2 3" xfId="4177"/>
    <cellStyle name="표준 3 4 3 2 2 2 4 2 4" xfId="7055"/>
    <cellStyle name="표준 3 4 3 2 2 2 4 2 5" xfId="9936"/>
    <cellStyle name="표준 3 4 3 2 2 2 4 2 6" xfId="12814"/>
    <cellStyle name="표준 3 4 3 2 2 2 4 3" xfId="2014"/>
    <cellStyle name="표준 3 4 3 2 2 2 4 3 2" xfId="4897"/>
    <cellStyle name="표준 3 4 3 2 2 2 4 3 3" xfId="7775"/>
    <cellStyle name="표준 3 4 3 2 2 2 4 3 4" xfId="10656"/>
    <cellStyle name="표준 3 4 3 2 2 2 4 3 5" xfId="13534"/>
    <cellStyle name="표준 3 4 3 2 2 2 4 4" xfId="3457"/>
    <cellStyle name="표준 3 4 3 2 2 2 4 5" xfId="6335"/>
    <cellStyle name="표준 3 4 3 2 2 2 4 6" xfId="9216"/>
    <cellStyle name="표준 3 4 3 2 2 2 4 7" xfId="12094"/>
    <cellStyle name="표준 3 4 3 2 2 2 5" xfId="716"/>
    <cellStyle name="표준 3 4 3 2 2 2 5 2" xfId="1436"/>
    <cellStyle name="표준 3 4 3 2 2 2 5 2 2" xfId="2876"/>
    <cellStyle name="표준 3 4 3 2 2 2 5 2 2 2" xfId="5759"/>
    <cellStyle name="표준 3 4 3 2 2 2 5 2 2 3" xfId="8637"/>
    <cellStyle name="표준 3 4 3 2 2 2 5 2 2 4" xfId="11518"/>
    <cellStyle name="표준 3 4 3 2 2 2 5 2 2 5" xfId="14396"/>
    <cellStyle name="표준 3 4 3 2 2 2 5 2 3" xfId="4319"/>
    <cellStyle name="표준 3 4 3 2 2 2 5 2 4" xfId="7197"/>
    <cellStyle name="표준 3 4 3 2 2 2 5 2 5" xfId="10078"/>
    <cellStyle name="표준 3 4 3 2 2 2 5 2 6" xfId="12956"/>
    <cellStyle name="표준 3 4 3 2 2 2 5 3" xfId="2156"/>
    <cellStyle name="표준 3 4 3 2 2 2 5 3 2" xfId="5039"/>
    <cellStyle name="표준 3 4 3 2 2 2 5 3 3" xfId="7917"/>
    <cellStyle name="표준 3 4 3 2 2 2 5 3 4" xfId="10798"/>
    <cellStyle name="표준 3 4 3 2 2 2 5 3 5" xfId="13676"/>
    <cellStyle name="표준 3 4 3 2 2 2 5 4" xfId="3599"/>
    <cellStyle name="표준 3 4 3 2 2 2 5 5" xfId="6477"/>
    <cellStyle name="표준 3 4 3 2 2 2 5 6" xfId="9358"/>
    <cellStyle name="표준 3 4 3 2 2 2 5 7" xfId="12236"/>
    <cellStyle name="표준 3 4 3 2 2 2 6" xfId="860"/>
    <cellStyle name="표준 3 4 3 2 2 2 6 2" xfId="2300"/>
    <cellStyle name="표준 3 4 3 2 2 2 6 2 2" xfId="5183"/>
    <cellStyle name="표준 3 4 3 2 2 2 6 2 3" xfId="8061"/>
    <cellStyle name="표준 3 4 3 2 2 2 6 2 4" xfId="10942"/>
    <cellStyle name="표준 3 4 3 2 2 2 6 2 5" xfId="13820"/>
    <cellStyle name="표준 3 4 3 2 2 2 6 3" xfId="3743"/>
    <cellStyle name="표준 3 4 3 2 2 2 6 4" xfId="6621"/>
    <cellStyle name="표준 3 4 3 2 2 2 6 5" xfId="9502"/>
    <cellStyle name="표준 3 4 3 2 2 2 6 6" xfId="12380"/>
    <cellStyle name="표준 3 4 3 2 2 2 7" xfId="1580"/>
    <cellStyle name="표준 3 4 3 2 2 2 7 2" xfId="4463"/>
    <cellStyle name="표준 3 4 3 2 2 2 7 3" xfId="7341"/>
    <cellStyle name="표준 3 4 3 2 2 2 7 4" xfId="10222"/>
    <cellStyle name="표준 3 4 3 2 2 2 7 5" xfId="13100"/>
    <cellStyle name="표준 3 4 3 2 2 2 8" xfId="3023"/>
    <cellStyle name="표준 3 4 3 2 2 2 9" xfId="5901"/>
    <cellStyle name="표준 3 4 3 2 2 3" xfId="212"/>
    <cellStyle name="표준 3 4 3 2 2 3 2" xfId="932"/>
    <cellStyle name="표준 3 4 3 2 2 3 2 2" xfId="2372"/>
    <cellStyle name="표준 3 4 3 2 2 3 2 2 2" xfId="5255"/>
    <cellStyle name="표준 3 4 3 2 2 3 2 2 3" xfId="8133"/>
    <cellStyle name="표준 3 4 3 2 2 3 2 2 4" xfId="11014"/>
    <cellStyle name="표준 3 4 3 2 2 3 2 2 5" xfId="13892"/>
    <cellStyle name="표준 3 4 3 2 2 3 2 3" xfId="3815"/>
    <cellStyle name="표준 3 4 3 2 2 3 2 4" xfId="6693"/>
    <cellStyle name="표준 3 4 3 2 2 3 2 5" xfId="9574"/>
    <cellStyle name="표준 3 4 3 2 2 3 2 6" xfId="12452"/>
    <cellStyle name="표준 3 4 3 2 2 3 3" xfId="1652"/>
    <cellStyle name="표준 3 4 3 2 2 3 3 2" xfId="4535"/>
    <cellStyle name="표준 3 4 3 2 2 3 3 3" xfId="7413"/>
    <cellStyle name="표준 3 4 3 2 2 3 3 4" xfId="10294"/>
    <cellStyle name="표준 3 4 3 2 2 3 3 5" xfId="13172"/>
    <cellStyle name="표준 3 4 3 2 2 3 4" xfId="3095"/>
    <cellStyle name="표준 3 4 3 2 2 3 5" xfId="5973"/>
    <cellStyle name="표준 3 4 3 2 2 3 6" xfId="8854"/>
    <cellStyle name="표준 3 4 3 2 2 3 7" xfId="11732"/>
    <cellStyle name="표준 3 4 3 2 2 4" xfId="360"/>
    <cellStyle name="표준 3 4 3 2 2 4 2" xfId="1080"/>
    <cellStyle name="표준 3 4 3 2 2 4 2 2" xfId="2520"/>
    <cellStyle name="표준 3 4 3 2 2 4 2 2 2" xfId="5403"/>
    <cellStyle name="표준 3 4 3 2 2 4 2 2 3" xfId="8281"/>
    <cellStyle name="표준 3 4 3 2 2 4 2 2 4" xfId="11162"/>
    <cellStyle name="표준 3 4 3 2 2 4 2 2 5" xfId="14040"/>
    <cellStyle name="표준 3 4 3 2 2 4 2 3" xfId="3963"/>
    <cellStyle name="표준 3 4 3 2 2 4 2 4" xfId="6841"/>
    <cellStyle name="표준 3 4 3 2 2 4 2 5" xfId="9722"/>
    <cellStyle name="표준 3 4 3 2 2 4 2 6" xfId="12600"/>
    <cellStyle name="표준 3 4 3 2 2 4 3" xfId="1800"/>
    <cellStyle name="표준 3 4 3 2 2 4 3 2" xfId="4683"/>
    <cellStyle name="표준 3 4 3 2 2 4 3 3" xfId="7561"/>
    <cellStyle name="표준 3 4 3 2 2 4 3 4" xfId="10442"/>
    <cellStyle name="표준 3 4 3 2 2 4 3 5" xfId="13320"/>
    <cellStyle name="표준 3 4 3 2 2 4 4" xfId="3243"/>
    <cellStyle name="표준 3 4 3 2 2 4 5" xfId="6121"/>
    <cellStyle name="표준 3 4 3 2 2 4 6" xfId="9002"/>
    <cellStyle name="표준 3 4 3 2 2 4 7" xfId="11880"/>
    <cellStyle name="표준 3 4 3 2 2 5" xfId="502"/>
    <cellStyle name="표준 3 4 3 2 2 5 2" xfId="1222"/>
    <cellStyle name="표준 3 4 3 2 2 5 2 2" xfId="2662"/>
    <cellStyle name="표준 3 4 3 2 2 5 2 2 2" xfId="5545"/>
    <cellStyle name="표준 3 4 3 2 2 5 2 2 3" xfId="8423"/>
    <cellStyle name="표준 3 4 3 2 2 5 2 2 4" xfId="11304"/>
    <cellStyle name="표준 3 4 3 2 2 5 2 2 5" xfId="14182"/>
    <cellStyle name="표준 3 4 3 2 2 5 2 3" xfId="4105"/>
    <cellStyle name="표준 3 4 3 2 2 5 2 4" xfId="6983"/>
    <cellStyle name="표준 3 4 3 2 2 5 2 5" xfId="9864"/>
    <cellStyle name="표준 3 4 3 2 2 5 2 6" xfId="12742"/>
    <cellStyle name="표준 3 4 3 2 2 5 3" xfId="1942"/>
    <cellStyle name="표준 3 4 3 2 2 5 3 2" xfId="4825"/>
    <cellStyle name="표준 3 4 3 2 2 5 3 3" xfId="7703"/>
    <cellStyle name="표준 3 4 3 2 2 5 3 4" xfId="10584"/>
    <cellStyle name="표준 3 4 3 2 2 5 3 5" xfId="13462"/>
    <cellStyle name="표준 3 4 3 2 2 5 4" xfId="3385"/>
    <cellStyle name="표준 3 4 3 2 2 5 5" xfId="6263"/>
    <cellStyle name="표준 3 4 3 2 2 5 6" xfId="9144"/>
    <cellStyle name="표준 3 4 3 2 2 5 7" xfId="12022"/>
    <cellStyle name="표준 3 4 3 2 2 6" xfId="644"/>
    <cellStyle name="표준 3 4 3 2 2 6 2" xfId="1364"/>
    <cellStyle name="표준 3 4 3 2 2 6 2 2" xfId="2804"/>
    <cellStyle name="표준 3 4 3 2 2 6 2 2 2" xfId="5687"/>
    <cellStyle name="표준 3 4 3 2 2 6 2 2 3" xfId="8565"/>
    <cellStyle name="표준 3 4 3 2 2 6 2 2 4" xfId="11446"/>
    <cellStyle name="표준 3 4 3 2 2 6 2 2 5" xfId="14324"/>
    <cellStyle name="표준 3 4 3 2 2 6 2 3" xfId="4247"/>
    <cellStyle name="표준 3 4 3 2 2 6 2 4" xfId="7125"/>
    <cellStyle name="표준 3 4 3 2 2 6 2 5" xfId="10006"/>
    <cellStyle name="표준 3 4 3 2 2 6 2 6" xfId="12884"/>
    <cellStyle name="표준 3 4 3 2 2 6 3" xfId="2084"/>
    <cellStyle name="표준 3 4 3 2 2 6 3 2" xfId="4967"/>
    <cellStyle name="표준 3 4 3 2 2 6 3 3" xfId="7845"/>
    <cellStyle name="표준 3 4 3 2 2 6 3 4" xfId="10726"/>
    <cellStyle name="표준 3 4 3 2 2 6 3 5" xfId="13604"/>
    <cellStyle name="표준 3 4 3 2 2 6 4" xfId="3527"/>
    <cellStyle name="표준 3 4 3 2 2 6 5" xfId="6405"/>
    <cellStyle name="표준 3 4 3 2 2 6 6" xfId="9286"/>
    <cellStyle name="표준 3 4 3 2 2 6 7" xfId="12164"/>
    <cellStyle name="표준 3 4 3 2 2 7" xfId="788"/>
    <cellStyle name="표준 3 4 3 2 2 7 2" xfId="2228"/>
    <cellStyle name="표준 3 4 3 2 2 7 2 2" xfId="5111"/>
    <cellStyle name="표준 3 4 3 2 2 7 2 3" xfId="7989"/>
    <cellStyle name="표준 3 4 3 2 2 7 2 4" xfId="10870"/>
    <cellStyle name="표준 3 4 3 2 2 7 2 5" xfId="13748"/>
    <cellStyle name="표준 3 4 3 2 2 7 3" xfId="3671"/>
    <cellStyle name="표준 3 4 3 2 2 7 4" xfId="6549"/>
    <cellStyle name="표준 3 4 3 2 2 7 5" xfId="9430"/>
    <cellStyle name="표준 3 4 3 2 2 7 6" xfId="12308"/>
    <cellStyle name="표준 3 4 3 2 2 8" xfId="1508"/>
    <cellStyle name="표준 3 4 3 2 2 8 2" xfId="4391"/>
    <cellStyle name="표준 3 4 3 2 2 8 3" xfId="7269"/>
    <cellStyle name="표준 3 4 3 2 2 8 4" xfId="10150"/>
    <cellStyle name="표준 3 4 3 2 2 8 5" xfId="13028"/>
    <cellStyle name="표준 3 4 3 2 2 9" xfId="2951"/>
    <cellStyle name="표준 3 4 3 2 3" xfId="104"/>
    <cellStyle name="표준 3 4 3 2 3 10" xfId="8746"/>
    <cellStyle name="표준 3 4 3 2 3 11" xfId="11624"/>
    <cellStyle name="표준 3 4 3 2 3 2" xfId="248"/>
    <cellStyle name="표준 3 4 3 2 3 2 2" xfId="968"/>
    <cellStyle name="표준 3 4 3 2 3 2 2 2" xfId="2408"/>
    <cellStyle name="표준 3 4 3 2 3 2 2 2 2" xfId="5291"/>
    <cellStyle name="표준 3 4 3 2 3 2 2 2 3" xfId="8169"/>
    <cellStyle name="표준 3 4 3 2 3 2 2 2 4" xfId="11050"/>
    <cellStyle name="표준 3 4 3 2 3 2 2 2 5" xfId="13928"/>
    <cellStyle name="표준 3 4 3 2 3 2 2 3" xfId="3851"/>
    <cellStyle name="표준 3 4 3 2 3 2 2 4" xfId="6729"/>
    <cellStyle name="표준 3 4 3 2 3 2 2 5" xfId="9610"/>
    <cellStyle name="표준 3 4 3 2 3 2 2 6" xfId="12488"/>
    <cellStyle name="표준 3 4 3 2 3 2 3" xfId="1688"/>
    <cellStyle name="표준 3 4 3 2 3 2 3 2" xfId="4571"/>
    <cellStyle name="표준 3 4 3 2 3 2 3 3" xfId="7449"/>
    <cellStyle name="표준 3 4 3 2 3 2 3 4" xfId="10330"/>
    <cellStyle name="표준 3 4 3 2 3 2 3 5" xfId="13208"/>
    <cellStyle name="표준 3 4 3 2 3 2 4" xfId="3131"/>
    <cellStyle name="표준 3 4 3 2 3 2 5" xfId="6009"/>
    <cellStyle name="표준 3 4 3 2 3 2 6" xfId="8890"/>
    <cellStyle name="표준 3 4 3 2 3 2 7" xfId="11768"/>
    <cellStyle name="표준 3 4 3 2 3 3" xfId="396"/>
    <cellStyle name="표준 3 4 3 2 3 3 2" xfId="1116"/>
    <cellStyle name="표준 3 4 3 2 3 3 2 2" xfId="2556"/>
    <cellStyle name="표준 3 4 3 2 3 3 2 2 2" xfId="5439"/>
    <cellStyle name="표준 3 4 3 2 3 3 2 2 3" xfId="8317"/>
    <cellStyle name="표준 3 4 3 2 3 3 2 2 4" xfId="11198"/>
    <cellStyle name="표준 3 4 3 2 3 3 2 2 5" xfId="14076"/>
    <cellStyle name="표준 3 4 3 2 3 3 2 3" xfId="3999"/>
    <cellStyle name="표준 3 4 3 2 3 3 2 4" xfId="6877"/>
    <cellStyle name="표준 3 4 3 2 3 3 2 5" xfId="9758"/>
    <cellStyle name="표준 3 4 3 2 3 3 2 6" xfId="12636"/>
    <cellStyle name="표준 3 4 3 2 3 3 3" xfId="1836"/>
    <cellStyle name="표준 3 4 3 2 3 3 3 2" xfId="4719"/>
    <cellStyle name="표준 3 4 3 2 3 3 3 3" xfId="7597"/>
    <cellStyle name="표준 3 4 3 2 3 3 3 4" xfId="10478"/>
    <cellStyle name="표준 3 4 3 2 3 3 3 5" xfId="13356"/>
    <cellStyle name="표준 3 4 3 2 3 3 4" xfId="3279"/>
    <cellStyle name="표준 3 4 3 2 3 3 5" xfId="6157"/>
    <cellStyle name="표준 3 4 3 2 3 3 6" xfId="9038"/>
    <cellStyle name="표준 3 4 3 2 3 3 7" xfId="11916"/>
    <cellStyle name="표준 3 4 3 2 3 4" xfId="538"/>
    <cellStyle name="표준 3 4 3 2 3 4 2" xfId="1258"/>
    <cellStyle name="표준 3 4 3 2 3 4 2 2" xfId="2698"/>
    <cellStyle name="표준 3 4 3 2 3 4 2 2 2" xfId="5581"/>
    <cellStyle name="표준 3 4 3 2 3 4 2 2 3" xfId="8459"/>
    <cellStyle name="표준 3 4 3 2 3 4 2 2 4" xfId="11340"/>
    <cellStyle name="표준 3 4 3 2 3 4 2 2 5" xfId="14218"/>
    <cellStyle name="표준 3 4 3 2 3 4 2 3" xfId="4141"/>
    <cellStyle name="표준 3 4 3 2 3 4 2 4" xfId="7019"/>
    <cellStyle name="표준 3 4 3 2 3 4 2 5" xfId="9900"/>
    <cellStyle name="표준 3 4 3 2 3 4 2 6" xfId="12778"/>
    <cellStyle name="표준 3 4 3 2 3 4 3" xfId="1978"/>
    <cellStyle name="표준 3 4 3 2 3 4 3 2" xfId="4861"/>
    <cellStyle name="표준 3 4 3 2 3 4 3 3" xfId="7739"/>
    <cellStyle name="표준 3 4 3 2 3 4 3 4" xfId="10620"/>
    <cellStyle name="표준 3 4 3 2 3 4 3 5" xfId="13498"/>
    <cellStyle name="표준 3 4 3 2 3 4 4" xfId="3421"/>
    <cellStyle name="표준 3 4 3 2 3 4 5" xfId="6299"/>
    <cellStyle name="표준 3 4 3 2 3 4 6" xfId="9180"/>
    <cellStyle name="표준 3 4 3 2 3 4 7" xfId="12058"/>
    <cellStyle name="표준 3 4 3 2 3 5" xfId="680"/>
    <cellStyle name="표준 3 4 3 2 3 5 2" xfId="1400"/>
    <cellStyle name="표준 3 4 3 2 3 5 2 2" xfId="2840"/>
    <cellStyle name="표준 3 4 3 2 3 5 2 2 2" xfId="5723"/>
    <cellStyle name="표준 3 4 3 2 3 5 2 2 3" xfId="8601"/>
    <cellStyle name="표준 3 4 3 2 3 5 2 2 4" xfId="11482"/>
    <cellStyle name="표준 3 4 3 2 3 5 2 2 5" xfId="14360"/>
    <cellStyle name="표준 3 4 3 2 3 5 2 3" xfId="4283"/>
    <cellStyle name="표준 3 4 3 2 3 5 2 4" xfId="7161"/>
    <cellStyle name="표준 3 4 3 2 3 5 2 5" xfId="10042"/>
    <cellStyle name="표준 3 4 3 2 3 5 2 6" xfId="12920"/>
    <cellStyle name="표준 3 4 3 2 3 5 3" xfId="2120"/>
    <cellStyle name="표준 3 4 3 2 3 5 3 2" xfId="5003"/>
    <cellStyle name="표준 3 4 3 2 3 5 3 3" xfId="7881"/>
    <cellStyle name="표준 3 4 3 2 3 5 3 4" xfId="10762"/>
    <cellStyle name="표준 3 4 3 2 3 5 3 5" xfId="13640"/>
    <cellStyle name="표준 3 4 3 2 3 5 4" xfId="3563"/>
    <cellStyle name="표준 3 4 3 2 3 5 5" xfId="6441"/>
    <cellStyle name="표준 3 4 3 2 3 5 6" xfId="9322"/>
    <cellStyle name="표준 3 4 3 2 3 5 7" xfId="12200"/>
    <cellStyle name="표준 3 4 3 2 3 6" xfId="824"/>
    <cellStyle name="표준 3 4 3 2 3 6 2" xfId="2264"/>
    <cellStyle name="표준 3 4 3 2 3 6 2 2" xfId="5147"/>
    <cellStyle name="표준 3 4 3 2 3 6 2 3" xfId="8025"/>
    <cellStyle name="표준 3 4 3 2 3 6 2 4" xfId="10906"/>
    <cellStyle name="표준 3 4 3 2 3 6 2 5" xfId="13784"/>
    <cellStyle name="표준 3 4 3 2 3 6 3" xfId="3707"/>
    <cellStyle name="표준 3 4 3 2 3 6 4" xfId="6585"/>
    <cellStyle name="표준 3 4 3 2 3 6 5" xfId="9466"/>
    <cellStyle name="표준 3 4 3 2 3 6 6" xfId="12344"/>
    <cellStyle name="표준 3 4 3 2 3 7" xfId="1544"/>
    <cellStyle name="표준 3 4 3 2 3 7 2" xfId="4427"/>
    <cellStyle name="표준 3 4 3 2 3 7 3" xfId="7305"/>
    <cellStyle name="표준 3 4 3 2 3 7 4" xfId="10186"/>
    <cellStyle name="표준 3 4 3 2 3 7 5" xfId="13064"/>
    <cellStyle name="표준 3 4 3 2 3 8" xfId="2987"/>
    <cellStyle name="표준 3 4 3 2 3 9" xfId="5865"/>
    <cellStyle name="표준 3 4 3 2 4" xfId="176"/>
    <cellStyle name="표준 3 4 3 2 4 2" xfId="896"/>
    <cellStyle name="표준 3 4 3 2 4 2 2" xfId="2336"/>
    <cellStyle name="표준 3 4 3 2 4 2 2 2" xfId="5219"/>
    <cellStyle name="표준 3 4 3 2 4 2 2 3" xfId="8097"/>
    <cellStyle name="표준 3 4 3 2 4 2 2 4" xfId="10978"/>
    <cellStyle name="표준 3 4 3 2 4 2 2 5" xfId="13856"/>
    <cellStyle name="표준 3 4 3 2 4 2 3" xfId="3779"/>
    <cellStyle name="표준 3 4 3 2 4 2 4" xfId="6657"/>
    <cellStyle name="표준 3 4 3 2 4 2 5" xfId="9538"/>
    <cellStyle name="표준 3 4 3 2 4 2 6" xfId="12416"/>
    <cellStyle name="표준 3 4 3 2 4 3" xfId="1616"/>
    <cellStyle name="표준 3 4 3 2 4 3 2" xfId="4499"/>
    <cellStyle name="표준 3 4 3 2 4 3 3" xfId="7377"/>
    <cellStyle name="표준 3 4 3 2 4 3 4" xfId="10258"/>
    <cellStyle name="표준 3 4 3 2 4 3 5" xfId="13136"/>
    <cellStyle name="표준 3 4 3 2 4 4" xfId="3059"/>
    <cellStyle name="표준 3 4 3 2 4 5" xfId="5937"/>
    <cellStyle name="표준 3 4 3 2 4 6" xfId="8818"/>
    <cellStyle name="표준 3 4 3 2 4 7" xfId="11696"/>
    <cellStyle name="표준 3 4 3 2 5" xfId="324"/>
    <cellStyle name="표준 3 4 3 2 5 2" xfId="1044"/>
    <cellStyle name="표준 3 4 3 2 5 2 2" xfId="2484"/>
    <cellStyle name="표준 3 4 3 2 5 2 2 2" xfId="5367"/>
    <cellStyle name="표준 3 4 3 2 5 2 2 3" xfId="8245"/>
    <cellStyle name="표준 3 4 3 2 5 2 2 4" xfId="11126"/>
    <cellStyle name="표준 3 4 3 2 5 2 2 5" xfId="14004"/>
    <cellStyle name="표준 3 4 3 2 5 2 3" xfId="3927"/>
    <cellStyle name="표준 3 4 3 2 5 2 4" xfId="6805"/>
    <cellStyle name="표준 3 4 3 2 5 2 5" xfId="9686"/>
    <cellStyle name="표준 3 4 3 2 5 2 6" xfId="12564"/>
    <cellStyle name="표준 3 4 3 2 5 3" xfId="1764"/>
    <cellStyle name="표준 3 4 3 2 5 3 2" xfId="4647"/>
    <cellStyle name="표준 3 4 3 2 5 3 3" xfId="7525"/>
    <cellStyle name="표준 3 4 3 2 5 3 4" xfId="10406"/>
    <cellStyle name="표준 3 4 3 2 5 3 5" xfId="13284"/>
    <cellStyle name="표준 3 4 3 2 5 4" xfId="3207"/>
    <cellStyle name="표준 3 4 3 2 5 5" xfId="6085"/>
    <cellStyle name="표준 3 4 3 2 5 6" xfId="8966"/>
    <cellStyle name="표준 3 4 3 2 5 7" xfId="11844"/>
    <cellStyle name="표준 3 4 3 2 6" xfId="466"/>
    <cellStyle name="표준 3 4 3 2 6 2" xfId="1186"/>
    <cellStyle name="표준 3 4 3 2 6 2 2" xfId="2626"/>
    <cellStyle name="표준 3 4 3 2 6 2 2 2" xfId="5509"/>
    <cellStyle name="표준 3 4 3 2 6 2 2 3" xfId="8387"/>
    <cellStyle name="표준 3 4 3 2 6 2 2 4" xfId="11268"/>
    <cellStyle name="표준 3 4 3 2 6 2 2 5" xfId="14146"/>
    <cellStyle name="표준 3 4 3 2 6 2 3" xfId="4069"/>
    <cellStyle name="표준 3 4 3 2 6 2 4" xfId="6947"/>
    <cellStyle name="표준 3 4 3 2 6 2 5" xfId="9828"/>
    <cellStyle name="표준 3 4 3 2 6 2 6" xfId="12706"/>
    <cellStyle name="표준 3 4 3 2 6 3" xfId="1906"/>
    <cellStyle name="표준 3 4 3 2 6 3 2" xfId="4789"/>
    <cellStyle name="표준 3 4 3 2 6 3 3" xfId="7667"/>
    <cellStyle name="표준 3 4 3 2 6 3 4" xfId="10548"/>
    <cellStyle name="표준 3 4 3 2 6 3 5" xfId="13426"/>
    <cellStyle name="표준 3 4 3 2 6 4" xfId="3349"/>
    <cellStyle name="표준 3 4 3 2 6 5" xfId="6227"/>
    <cellStyle name="표준 3 4 3 2 6 6" xfId="9108"/>
    <cellStyle name="표준 3 4 3 2 6 7" xfId="11986"/>
    <cellStyle name="표준 3 4 3 2 7" xfId="608"/>
    <cellStyle name="표준 3 4 3 2 7 2" xfId="1328"/>
    <cellStyle name="표준 3 4 3 2 7 2 2" xfId="2768"/>
    <cellStyle name="표준 3 4 3 2 7 2 2 2" xfId="5651"/>
    <cellStyle name="표준 3 4 3 2 7 2 2 3" xfId="8529"/>
    <cellStyle name="표준 3 4 3 2 7 2 2 4" xfId="11410"/>
    <cellStyle name="표준 3 4 3 2 7 2 2 5" xfId="14288"/>
    <cellStyle name="표준 3 4 3 2 7 2 3" xfId="4211"/>
    <cellStyle name="표준 3 4 3 2 7 2 4" xfId="7089"/>
    <cellStyle name="표준 3 4 3 2 7 2 5" xfId="9970"/>
    <cellStyle name="표준 3 4 3 2 7 2 6" xfId="12848"/>
    <cellStyle name="표준 3 4 3 2 7 3" xfId="2048"/>
    <cellStyle name="표준 3 4 3 2 7 3 2" xfId="4931"/>
    <cellStyle name="표준 3 4 3 2 7 3 3" xfId="7809"/>
    <cellStyle name="표준 3 4 3 2 7 3 4" xfId="10690"/>
    <cellStyle name="표준 3 4 3 2 7 3 5" xfId="13568"/>
    <cellStyle name="표준 3 4 3 2 7 4" xfId="3491"/>
    <cellStyle name="표준 3 4 3 2 7 5" xfId="6369"/>
    <cellStyle name="표준 3 4 3 2 7 6" xfId="9250"/>
    <cellStyle name="표준 3 4 3 2 7 7" xfId="12128"/>
    <cellStyle name="표준 3 4 3 2 8" xfId="752"/>
    <cellStyle name="표준 3 4 3 2 8 2" xfId="2192"/>
    <cellStyle name="표준 3 4 3 2 8 2 2" xfId="5075"/>
    <cellStyle name="표준 3 4 3 2 8 2 3" xfId="7953"/>
    <cellStyle name="표준 3 4 3 2 8 2 4" xfId="10834"/>
    <cellStyle name="표준 3 4 3 2 8 2 5" xfId="13712"/>
    <cellStyle name="표준 3 4 3 2 8 3" xfId="3635"/>
    <cellStyle name="표준 3 4 3 2 8 4" xfId="6513"/>
    <cellStyle name="표준 3 4 3 2 8 5" xfId="9394"/>
    <cellStyle name="표준 3 4 3 2 8 6" xfId="12272"/>
    <cellStyle name="표준 3 4 3 2 9" xfId="1472"/>
    <cellStyle name="표준 3 4 3 2 9 2" xfId="4355"/>
    <cellStyle name="표준 3 4 3 2 9 3" xfId="7233"/>
    <cellStyle name="표준 3 4 3 2 9 4" xfId="10114"/>
    <cellStyle name="표준 3 4 3 2 9 5" xfId="12992"/>
    <cellStyle name="표준 3 4 3 3" xfId="67"/>
    <cellStyle name="표준 3 4 3 3 10" xfId="5828"/>
    <cellStyle name="표준 3 4 3 3 11" xfId="8709"/>
    <cellStyle name="표준 3 4 3 3 12" xfId="11587"/>
    <cellStyle name="표준 3 4 3 3 2" xfId="139"/>
    <cellStyle name="표준 3 4 3 3 2 10" xfId="8781"/>
    <cellStyle name="표준 3 4 3 3 2 11" xfId="11659"/>
    <cellStyle name="표준 3 4 3 3 2 2" xfId="283"/>
    <cellStyle name="표준 3 4 3 3 2 2 2" xfId="1003"/>
    <cellStyle name="표준 3 4 3 3 2 2 2 2" xfId="2443"/>
    <cellStyle name="표준 3 4 3 3 2 2 2 2 2" xfId="5326"/>
    <cellStyle name="표준 3 4 3 3 2 2 2 2 3" xfId="8204"/>
    <cellStyle name="표준 3 4 3 3 2 2 2 2 4" xfId="11085"/>
    <cellStyle name="표준 3 4 3 3 2 2 2 2 5" xfId="13963"/>
    <cellStyle name="표준 3 4 3 3 2 2 2 3" xfId="3886"/>
    <cellStyle name="표준 3 4 3 3 2 2 2 4" xfId="6764"/>
    <cellStyle name="표준 3 4 3 3 2 2 2 5" xfId="9645"/>
    <cellStyle name="표준 3 4 3 3 2 2 2 6" xfId="12523"/>
    <cellStyle name="표준 3 4 3 3 2 2 3" xfId="1723"/>
    <cellStyle name="표준 3 4 3 3 2 2 3 2" xfId="4606"/>
    <cellStyle name="표준 3 4 3 3 2 2 3 3" xfId="7484"/>
    <cellStyle name="표준 3 4 3 3 2 2 3 4" xfId="10365"/>
    <cellStyle name="표준 3 4 3 3 2 2 3 5" xfId="13243"/>
    <cellStyle name="표준 3 4 3 3 2 2 4" xfId="3166"/>
    <cellStyle name="표준 3 4 3 3 2 2 5" xfId="6044"/>
    <cellStyle name="표준 3 4 3 3 2 2 6" xfId="8925"/>
    <cellStyle name="표준 3 4 3 3 2 2 7" xfId="11803"/>
    <cellStyle name="표준 3 4 3 3 2 3" xfId="431"/>
    <cellStyle name="표준 3 4 3 3 2 3 2" xfId="1151"/>
    <cellStyle name="표준 3 4 3 3 2 3 2 2" xfId="2591"/>
    <cellStyle name="표준 3 4 3 3 2 3 2 2 2" xfId="5474"/>
    <cellStyle name="표준 3 4 3 3 2 3 2 2 3" xfId="8352"/>
    <cellStyle name="표준 3 4 3 3 2 3 2 2 4" xfId="11233"/>
    <cellStyle name="표준 3 4 3 3 2 3 2 2 5" xfId="14111"/>
    <cellStyle name="표준 3 4 3 3 2 3 2 3" xfId="4034"/>
    <cellStyle name="표준 3 4 3 3 2 3 2 4" xfId="6912"/>
    <cellStyle name="표준 3 4 3 3 2 3 2 5" xfId="9793"/>
    <cellStyle name="표준 3 4 3 3 2 3 2 6" xfId="12671"/>
    <cellStyle name="표준 3 4 3 3 2 3 3" xfId="1871"/>
    <cellStyle name="표준 3 4 3 3 2 3 3 2" xfId="4754"/>
    <cellStyle name="표준 3 4 3 3 2 3 3 3" xfId="7632"/>
    <cellStyle name="표준 3 4 3 3 2 3 3 4" xfId="10513"/>
    <cellStyle name="표준 3 4 3 3 2 3 3 5" xfId="13391"/>
    <cellStyle name="표준 3 4 3 3 2 3 4" xfId="3314"/>
    <cellStyle name="표준 3 4 3 3 2 3 5" xfId="6192"/>
    <cellStyle name="표준 3 4 3 3 2 3 6" xfId="9073"/>
    <cellStyle name="표준 3 4 3 3 2 3 7" xfId="11951"/>
    <cellStyle name="표준 3 4 3 3 2 4" xfId="573"/>
    <cellStyle name="표준 3 4 3 3 2 4 2" xfId="1293"/>
    <cellStyle name="표준 3 4 3 3 2 4 2 2" xfId="2733"/>
    <cellStyle name="표준 3 4 3 3 2 4 2 2 2" xfId="5616"/>
    <cellStyle name="표준 3 4 3 3 2 4 2 2 3" xfId="8494"/>
    <cellStyle name="표준 3 4 3 3 2 4 2 2 4" xfId="11375"/>
    <cellStyle name="표준 3 4 3 3 2 4 2 2 5" xfId="14253"/>
    <cellStyle name="표준 3 4 3 3 2 4 2 3" xfId="4176"/>
    <cellStyle name="표준 3 4 3 3 2 4 2 4" xfId="7054"/>
    <cellStyle name="표준 3 4 3 3 2 4 2 5" xfId="9935"/>
    <cellStyle name="표준 3 4 3 3 2 4 2 6" xfId="12813"/>
    <cellStyle name="표준 3 4 3 3 2 4 3" xfId="2013"/>
    <cellStyle name="표준 3 4 3 3 2 4 3 2" xfId="4896"/>
    <cellStyle name="표준 3 4 3 3 2 4 3 3" xfId="7774"/>
    <cellStyle name="표준 3 4 3 3 2 4 3 4" xfId="10655"/>
    <cellStyle name="표준 3 4 3 3 2 4 3 5" xfId="13533"/>
    <cellStyle name="표준 3 4 3 3 2 4 4" xfId="3456"/>
    <cellStyle name="표준 3 4 3 3 2 4 5" xfId="6334"/>
    <cellStyle name="표준 3 4 3 3 2 4 6" xfId="9215"/>
    <cellStyle name="표준 3 4 3 3 2 4 7" xfId="12093"/>
    <cellStyle name="표준 3 4 3 3 2 5" xfId="715"/>
    <cellStyle name="표준 3 4 3 3 2 5 2" xfId="1435"/>
    <cellStyle name="표준 3 4 3 3 2 5 2 2" xfId="2875"/>
    <cellStyle name="표준 3 4 3 3 2 5 2 2 2" xfId="5758"/>
    <cellStyle name="표준 3 4 3 3 2 5 2 2 3" xfId="8636"/>
    <cellStyle name="표준 3 4 3 3 2 5 2 2 4" xfId="11517"/>
    <cellStyle name="표준 3 4 3 3 2 5 2 2 5" xfId="14395"/>
    <cellStyle name="표준 3 4 3 3 2 5 2 3" xfId="4318"/>
    <cellStyle name="표준 3 4 3 3 2 5 2 4" xfId="7196"/>
    <cellStyle name="표준 3 4 3 3 2 5 2 5" xfId="10077"/>
    <cellStyle name="표준 3 4 3 3 2 5 2 6" xfId="12955"/>
    <cellStyle name="표준 3 4 3 3 2 5 3" xfId="2155"/>
    <cellStyle name="표준 3 4 3 3 2 5 3 2" xfId="5038"/>
    <cellStyle name="표준 3 4 3 3 2 5 3 3" xfId="7916"/>
    <cellStyle name="표준 3 4 3 3 2 5 3 4" xfId="10797"/>
    <cellStyle name="표준 3 4 3 3 2 5 3 5" xfId="13675"/>
    <cellStyle name="표준 3 4 3 3 2 5 4" xfId="3598"/>
    <cellStyle name="표준 3 4 3 3 2 5 5" xfId="6476"/>
    <cellStyle name="표준 3 4 3 3 2 5 6" xfId="9357"/>
    <cellStyle name="표준 3 4 3 3 2 5 7" xfId="12235"/>
    <cellStyle name="표준 3 4 3 3 2 6" xfId="859"/>
    <cellStyle name="표준 3 4 3 3 2 6 2" xfId="2299"/>
    <cellStyle name="표준 3 4 3 3 2 6 2 2" xfId="5182"/>
    <cellStyle name="표준 3 4 3 3 2 6 2 3" xfId="8060"/>
    <cellStyle name="표준 3 4 3 3 2 6 2 4" xfId="10941"/>
    <cellStyle name="표준 3 4 3 3 2 6 2 5" xfId="13819"/>
    <cellStyle name="표준 3 4 3 3 2 6 3" xfId="3742"/>
    <cellStyle name="표준 3 4 3 3 2 6 4" xfId="6620"/>
    <cellStyle name="표준 3 4 3 3 2 6 5" xfId="9501"/>
    <cellStyle name="표준 3 4 3 3 2 6 6" xfId="12379"/>
    <cellStyle name="표준 3 4 3 3 2 7" xfId="1579"/>
    <cellStyle name="표준 3 4 3 3 2 7 2" xfId="4462"/>
    <cellStyle name="표준 3 4 3 3 2 7 3" xfId="7340"/>
    <cellStyle name="표준 3 4 3 3 2 7 4" xfId="10221"/>
    <cellStyle name="표준 3 4 3 3 2 7 5" xfId="13099"/>
    <cellStyle name="표준 3 4 3 3 2 8" xfId="3022"/>
    <cellStyle name="표준 3 4 3 3 2 9" xfId="5900"/>
    <cellStyle name="표준 3 4 3 3 3" xfId="211"/>
    <cellStyle name="표준 3 4 3 3 3 2" xfId="931"/>
    <cellStyle name="표준 3 4 3 3 3 2 2" xfId="2371"/>
    <cellStyle name="표준 3 4 3 3 3 2 2 2" xfId="5254"/>
    <cellStyle name="표준 3 4 3 3 3 2 2 3" xfId="8132"/>
    <cellStyle name="표준 3 4 3 3 3 2 2 4" xfId="11013"/>
    <cellStyle name="표준 3 4 3 3 3 2 2 5" xfId="13891"/>
    <cellStyle name="표준 3 4 3 3 3 2 3" xfId="3814"/>
    <cellStyle name="표준 3 4 3 3 3 2 4" xfId="6692"/>
    <cellStyle name="표준 3 4 3 3 3 2 5" xfId="9573"/>
    <cellStyle name="표준 3 4 3 3 3 2 6" xfId="12451"/>
    <cellStyle name="표준 3 4 3 3 3 3" xfId="1651"/>
    <cellStyle name="표준 3 4 3 3 3 3 2" xfId="4534"/>
    <cellStyle name="표준 3 4 3 3 3 3 3" xfId="7412"/>
    <cellStyle name="표준 3 4 3 3 3 3 4" xfId="10293"/>
    <cellStyle name="표준 3 4 3 3 3 3 5" xfId="13171"/>
    <cellStyle name="표준 3 4 3 3 3 4" xfId="3094"/>
    <cellStyle name="표준 3 4 3 3 3 5" xfId="5972"/>
    <cellStyle name="표준 3 4 3 3 3 6" xfId="8853"/>
    <cellStyle name="표준 3 4 3 3 3 7" xfId="11731"/>
    <cellStyle name="표준 3 4 3 3 4" xfId="359"/>
    <cellStyle name="표준 3 4 3 3 4 2" xfId="1079"/>
    <cellStyle name="표준 3 4 3 3 4 2 2" xfId="2519"/>
    <cellStyle name="표준 3 4 3 3 4 2 2 2" xfId="5402"/>
    <cellStyle name="표준 3 4 3 3 4 2 2 3" xfId="8280"/>
    <cellStyle name="표준 3 4 3 3 4 2 2 4" xfId="11161"/>
    <cellStyle name="표준 3 4 3 3 4 2 2 5" xfId="14039"/>
    <cellStyle name="표준 3 4 3 3 4 2 3" xfId="3962"/>
    <cellStyle name="표준 3 4 3 3 4 2 4" xfId="6840"/>
    <cellStyle name="표준 3 4 3 3 4 2 5" xfId="9721"/>
    <cellStyle name="표준 3 4 3 3 4 2 6" xfId="12599"/>
    <cellStyle name="표준 3 4 3 3 4 3" xfId="1799"/>
    <cellStyle name="표준 3 4 3 3 4 3 2" xfId="4682"/>
    <cellStyle name="표준 3 4 3 3 4 3 3" xfId="7560"/>
    <cellStyle name="표준 3 4 3 3 4 3 4" xfId="10441"/>
    <cellStyle name="표준 3 4 3 3 4 3 5" xfId="13319"/>
    <cellStyle name="표준 3 4 3 3 4 4" xfId="3242"/>
    <cellStyle name="표준 3 4 3 3 4 5" xfId="6120"/>
    <cellStyle name="표준 3 4 3 3 4 6" xfId="9001"/>
    <cellStyle name="표준 3 4 3 3 4 7" xfId="11879"/>
    <cellStyle name="표준 3 4 3 3 5" xfId="501"/>
    <cellStyle name="표준 3 4 3 3 5 2" xfId="1221"/>
    <cellStyle name="표준 3 4 3 3 5 2 2" xfId="2661"/>
    <cellStyle name="표준 3 4 3 3 5 2 2 2" xfId="5544"/>
    <cellStyle name="표준 3 4 3 3 5 2 2 3" xfId="8422"/>
    <cellStyle name="표준 3 4 3 3 5 2 2 4" xfId="11303"/>
    <cellStyle name="표준 3 4 3 3 5 2 2 5" xfId="14181"/>
    <cellStyle name="표준 3 4 3 3 5 2 3" xfId="4104"/>
    <cellStyle name="표준 3 4 3 3 5 2 4" xfId="6982"/>
    <cellStyle name="표준 3 4 3 3 5 2 5" xfId="9863"/>
    <cellStyle name="표준 3 4 3 3 5 2 6" xfId="12741"/>
    <cellStyle name="표준 3 4 3 3 5 3" xfId="1941"/>
    <cellStyle name="표준 3 4 3 3 5 3 2" xfId="4824"/>
    <cellStyle name="표준 3 4 3 3 5 3 3" xfId="7702"/>
    <cellStyle name="표준 3 4 3 3 5 3 4" xfId="10583"/>
    <cellStyle name="표준 3 4 3 3 5 3 5" xfId="13461"/>
    <cellStyle name="표준 3 4 3 3 5 4" xfId="3384"/>
    <cellStyle name="표준 3 4 3 3 5 5" xfId="6262"/>
    <cellStyle name="표준 3 4 3 3 5 6" xfId="9143"/>
    <cellStyle name="표준 3 4 3 3 5 7" xfId="12021"/>
    <cellStyle name="표준 3 4 3 3 6" xfId="643"/>
    <cellStyle name="표준 3 4 3 3 6 2" xfId="1363"/>
    <cellStyle name="표준 3 4 3 3 6 2 2" xfId="2803"/>
    <cellStyle name="표준 3 4 3 3 6 2 2 2" xfId="5686"/>
    <cellStyle name="표준 3 4 3 3 6 2 2 3" xfId="8564"/>
    <cellStyle name="표준 3 4 3 3 6 2 2 4" xfId="11445"/>
    <cellStyle name="표준 3 4 3 3 6 2 2 5" xfId="14323"/>
    <cellStyle name="표준 3 4 3 3 6 2 3" xfId="4246"/>
    <cellStyle name="표준 3 4 3 3 6 2 4" xfId="7124"/>
    <cellStyle name="표준 3 4 3 3 6 2 5" xfId="10005"/>
    <cellStyle name="표준 3 4 3 3 6 2 6" xfId="12883"/>
    <cellStyle name="표준 3 4 3 3 6 3" xfId="2083"/>
    <cellStyle name="표준 3 4 3 3 6 3 2" xfId="4966"/>
    <cellStyle name="표준 3 4 3 3 6 3 3" xfId="7844"/>
    <cellStyle name="표준 3 4 3 3 6 3 4" xfId="10725"/>
    <cellStyle name="표준 3 4 3 3 6 3 5" xfId="13603"/>
    <cellStyle name="표준 3 4 3 3 6 4" xfId="3526"/>
    <cellStyle name="표준 3 4 3 3 6 5" xfId="6404"/>
    <cellStyle name="표준 3 4 3 3 6 6" xfId="9285"/>
    <cellStyle name="표준 3 4 3 3 6 7" xfId="12163"/>
    <cellStyle name="표준 3 4 3 3 7" xfId="787"/>
    <cellStyle name="표준 3 4 3 3 7 2" xfId="2227"/>
    <cellStyle name="표준 3 4 3 3 7 2 2" xfId="5110"/>
    <cellStyle name="표준 3 4 3 3 7 2 3" xfId="7988"/>
    <cellStyle name="표준 3 4 3 3 7 2 4" xfId="10869"/>
    <cellStyle name="표준 3 4 3 3 7 2 5" xfId="13747"/>
    <cellStyle name="표준 3 4 3 3 7 3" xfId="3670"/>
    <cellStyle name="표준 3 4 3 3 7 4" xfId="6548"/>
    <cellStyle name="표준 3 4 3 3 7 5" xfId="9429"/>
    <cellStyle name="표준 3 4 3 3 7 6" xfId="12307"/>
    <cellStyle name="표준 3 4 3 3 8" xfId="1507"/>
    <cellStyle name="표준 3 4 3 3 8 2" xfId="4390"/>
    <cellStyle name="표준 3 4 3 3 8 3" xfId="7268"/>
    <cellStyle name="표준 3 4 3 3 8 4" xfId="10149"/>
    <cellStyle name="표준 3 4 3 3 8 5" xfId="13027"/>
    <cellStyle name="표준 3 4 3 3 9" xfId="2950"/>
    <cellStyle name="표준 3 4 3 4" xfId="103"/>
    <cellStyle name="표준 3 4 3 4 10" xfId="8745"/>
    <cellStyle name="표준 3 4 3 4 11" xfId="11623"/>
    <cellStyle name="표준 3 4 3 4 2" xfId="247"/>
    <cellStyle name="표준 3 4 3 4 2 2" xfId="967"/>
    <cellStyle name="표준 3 4 3 4 2 2 2" xfId="2407"/>
    <cellStyle name="표준 3 4 3 4 2 2 2 2" xfId="5290"/>
    <cellStyle name="표준 3 4 3 4 2 2 2 3" xfId="8168"/>
    <cellStyle name="표준 3 4 3 4 2 2 2 4" xfId="11049"/>
    <cellStyle name="표준 3 4 3 4 2 2 2 5" xfId="13927"/>
    <cellStyle name="표준 3 4 3 4 2 2 3" xfId="3850"/>
    <cellStyle name="표준 3 4 3 4 2 2 4" xfId="6728"/>
    <cellStyle name="표준 3 4 3 4 2 2 5" xfId="9609"/>
    <cellStyle name="표준 3 4 3 4 2 2 6" xfId="12487"/>
    <cellStyle name="표준 3 4 3 4 2 3" xfId="1687"/>
    <cellStyle name="표준 3 4 3 4 2 3 2" xfId="4570"/>
    <cellStyle name="표준 3 4 3 4 2 3 3" xfId="7448"/>
    <cellStyle name="표준 3 4 3 4 2 3 4" xfId="10329"/>
    <cellStyle name="표준 3 4 3 4 2 3 5" xfId="13207"/>
    <cellStyle name="표준 3 4 3 4 2 4" xfId="3130"/>
    <cellStyle name="표준 3 4 3 4 2 5" xfId="6008"/>
    <cellStyle name="표준 3 4 3 4 2 6" xfId="8889"/>
    <cellStyle name="표준 3 4 3 4 2 7" xfId="11767"/>
    <cellStyle name="표준 3 4 3 4 3" xfId="395"/>
    <cellStyle name="표준 3 4 3 4 3 2" xfId="1115"/>
    <cellStyle name="표준 3 4 3 4 3 2 2" xfId="2555"/>
    <cellStyle name="표준 3 4 3 4 3 2 2 2" xfId="5438"/>
    <cellStyle name="표준 3 4 3 4 3 2 2 3" xfId="8316"/>
    <cellStyle name="표준 3 4 3 4 3 2 2 4" xfId="11197"/>
    <cellStyle name="표준 3 4 3 4 3 2 2 5" xfId="14075"/>
    <cellStyle name="표준 3 4 3 4 3 2 3" xfId="3998"/>
    <cellStyle name="표준 3 4 3 4 3 2 4" xfId="6876"/>
    <cellStyle name="표준 3 4 3 4 3 2 5" xfId="9757"/>
    <cellStyle name="표준 3 4 3 4 3 2 6" xfId="12635"/>
    <cellStyle name="표준 3 4 3 4 3 3" xfId="1835"/>
    <cellStyle name="표준 3 4 3 4 3 3 2" xfId="4718"/>
    <cellStyle name="표준 3 4 3 4 3 3 3" xfId="7596"/>
    <cellStyle name="표준 3 4 3 4 3 3 4" xfId="10477"/>
    <cellStyle name="표준 3 4 3 4 3 3 5" xfId="13355"/>
    <cellStyle name="표준 3 4 3 4 3 4" xfId="3278"/>
    <cellStyle name="표준 3 4 3 4 3 5" xfId="6156"/>
    <cellStyle name="표준 3 4 3 4 3 6" xfId="9037"/>
    <cellStyle name="표준 3 4 3 4 3 7" xfId="11915"/>
    <cellStyle name="표준 3 4 3 4 4" xfId="537"/>
    <cellStyle name="표준 3 4 3 4 4 2" xfId="1257"/>
    <cellStyle name="표준 3 4 3 4 4 2 2" xfId="2697"/>
    <cellStyle name="표준 3 4 3 4 4 2 2 2" xfId="5580"/>
    <cellStyle name="표준 3 4 3 4 4 2 2 3" xfId="8458"/>
    <cellStyle name="표준 3 4 3 4 4 2 2 4" xfId="11339"/>
    <cellStyle name="표준 3 4 3 4 4 2 2 5" xfId="14217"/>
    <cellStyle name="표준 3 4 3 4 4 2 3" xfId="4140"/>
    <cellStyle name="표준 3 4 3 4 4 2 4" xfId="7018"/>
    <cellStyle name="표준 3 4 3 4 4 2 5" xfId="9899"/>
    <cellStyle name="표준 3 4 3 4 4 2 6" xfId="12777"/>
    <cellStyle name="표준 3 4 3 4 4 3" xfId="1977"/>
    <cellStyle name="표준 3 4 3 4 4 3 2" xfId="4860"/>
    <cellStyle name="표준 3 4 3 4 4 3 3" xfId="7738"/>
    <cellStyle name="표준 3 4 3 4 4 3 4" xfId="10619"/>
    <cellStyle name="표준 3 4 3 4 4 3 5" xfId="13497"/>
    <cellStyle name="표준 3 4 3 4 4 4" xfId="3420"/>
    <cellStyle name="표준 3 4 3 4 4 5" xfId="6298"/>
    <cellStyle name="표준 3 4 3 4 4 6" xfId="9179"/>
    <cellStyle name="표준 3 4 3 4 4 7" xfId="12057"/>
    <cellStyle name="표준 3 4 3 4 5" xfId="679"/>
    <cellStyle name="표준 3 4 3 4 5 2" xfId="1399"/>
    <cellStyle name="표준 3 4 3 4 5 2 2" xfId="2839"/>
    <cellStyle name="표준 3 4 3 4 5 2 2 2" xfId="5722"/>
    <cellStyle name="표준 3 4 3 4 5 2 2 3" xfId="8600"/>
    <cellStyle name="표준 3 4 3 4 5 2 2 4" xfId="11481"/>
    <cellStyle name="표준 3 4 3 4 5 2 2 5" xfId="14359"/>
    <cellStyle name="표준 3 4 3 4 5 2 3" xfId="4282"/>
    <cellStyle name="표준 3 4 3 4 5 2 4" xfId="7160"/>
    <cellStyle name="표준 3 4 3 4 5 2 5" xfId="10041"/>
    <cellStyle name="표준 3 4 3 4 5 2 6" xfId="12919"/>
    <cellStyle name="표준 3 4 3 4 5 3" xfId="2119"/>
    <cellStyle name="표준 3 4 3 4 5 3 2" xfId="5002"/>
    <cellStyle name="표준 3 4 3 4 5 3 3" xfId="7880"/>
    <cellStyle name="표준 3 4 3 4 5 3 4" xfId="10761"/>
    <cellStyle name="표준 3 4 3 4 5 3 5" xfId="13639"/>
    <cellStyle name="표준 3 4 3 4 5 4" xfId="3562"/>
    <cellStyle name="표준 3 4 3 4 5 5" xfId="6440"/>
    <cellStyle name="표준 3 4 3 4 5 6" xfId="9321"/>
    <cellStyle name="표준 3 4 3 4 5 7" xfId="12199"/>
    <cellStyle name="표준 3 4 3 4 6" xfId="823"/>
    <cellStyle name="표준 3 4 3 4 6 2" xfId="2263"/>
    <cellStyle name="표준 3 4 3 4 6 2 2" xfId="5146"/>
    <cellStyle name="표준 3 4 3 4 6 2 3" xfId="8024"/>
    <cellStyle name="표준 3 4 3 4 6 2 4" xfId="10905"/>
    <cellStyle name="표준 3 4 3 4 6 2 5" xfId="13783"/>
    <cellStyle name="표준 3 4 3 4 6 3" xfId="3706"/>
    <cellStyle name="표준 3 4 3 4 6 4" xfId="6584"/>
    <cellStyle name="표준 3 4 3 4 6 5" xfId="9465"/>
    <cellStyle name="표준 3 4 3 4 6 6" xfId="12343"/>
    <cellStyle name="표준 3 4 3 4 7" xfId="1543"/>
    <cellStyle name="표준 3 4 3 4 7 2" xfId="4426"/>
    <cellStyle name="표준 3 4 3 4 7 3" xfId="7304"/>
    <cellStyle name="표준 3 4 3 4 7 4" xfId="10185"/>
    <cellStyle name="표준 3 4 3 4 7 5" xfId="13063"/>
    <cellStyle name="표준 3 4 3 4 8" xfId="2986"/>
    <cellStyle name="표준 3 4 3 4 9" xfId="5864"/>
    <cellStyle name="표준 3 4 3 5" xfId="175"/>
    <cellStyle name="표준 3 4 3 5 2" xfId="895"/>
    <cellStyle name="표준 3 4 3 5 2 2" xfId="2335"/>
    <cellStyle name="표준 3 4 3 5 2 2 2" xfId="5218"/>
    <cellStyle name="표준 3 4 3 5 2 2 3" xfId="8096"/>
    <cellStyle name="표준 3 4 3 5 2 2 4" xfId="10977"/>
    <cellStyle name="표준 3 4 3 5 2 2 5" xfId="13855"/>
    <cellStyle name="표준 3 4 3 5 2 3" xfId="3778"/>
    <cellStyle name="표준 3 4 3 5 2 4" xfId="6656"/>
    <cellStyle name="표준 3 4 3 5 2 5" xfId="9537"/>
    <cellStyle name="표준 3 4 3 5 2 6" xfId="12415"/>
    <cellStyle name="표준 3 4 3 5 3" xfId="1615"/>
    <cellStyle name="표준 3 4 3 5 3 2" xfId="4498"/>
    <cellStyle name="표준 3 4 3 5 3 3" xfId="7376"/>
    <cellStyle name="표준 3 4 3 5 3 4" xfId="10257"/>
    <cellStyle name="표준 3 4 3 5 3 5" xfId="13135"/>
    <cellStyle name="표준 3 4 3 5 4" xfId="3058"/>
    <cellStyle name="표준 3 4 3 5 5" xfId="5936"/>
    <cellStyle name="표준 3 4 3 5 6" xfId="8817"/>
    <cellStyle name="표준 3 4 3 5 7" xfId="11695"/>
    <cellStyle name="표준 3 4 3 6" xfId="323"/>
    <cellStyle name="표준 3 4 3 6 2" xfId="1043"/>
    <cellStyle name="표준 3 4 3 6 2 2" xfId="2483"/>
    <cellStyle name="표준 3 4 3 6 2 2 2" xfId="5366"/>
    <cellStyle name="표준 3 4 3 6 2 2 3" xfId="8244"/>
    <cellStyle name="표준 3 4 3 6 2 2 4" xfId="11125"/>
    <cellStyle name="표준 3 4 3 6 2 2 5" xfId="14003"/>
    <cellStyle name="표준 3 4 3 6 2 3" xfId="3926"/>
    <cellStyle name="표준 3 4 3 6 2 4" xfId="6804"/>
    <cellStyle name="표준 3 4 3 6 2 5" xfId="9685"/>
    <cellStyle name="표준 3 4 3 6 2 6" xfId="12563"/>
    <cellStyle name="표준 3 4 3 6 3" xfId="1763"/>
    <cellStyle name="표준 3 4 3 6 3 2" xfId="4646"/>
    <cellStyle name="표준 3 4 3 6 3 3" xfId="7524"/>
    <cellStyle name="표준 3 4 3 6 3 4" xfId="10405"/>
    <cellStyle name="표준 3 4 3 6 3 5" xfId="13283"/>
    <cellStyle name="표준 3 4 3 6 4" xfId="3206"/>
    <cellStyle name="표준 3 4 3 6 5" xfId="6084"/>
    <cellStyle name="표준 3 4 3 6 6" xfId="8965"/>
    <cellStyle name="표준 3 4 3 6 7" xfId="11843"/>
    <cellStyle name="표준 3 4 3 7" xfId="465"/>
    <cellStyle name="표준 3 4 3 7 2" xfId="1185"/>
    <cellStyle name="표준 3 4 3 7 2 2" xfId="2625"/>
    <cellStyle name="표준 3 4 3 7 2 2 2" xfId="5508"/>
    <cellStyle name="표준 3 4 3 7 2 2 3" xfId="8386"/>
    <cellStyle name="표준 3 4 3 7 2 2 4" xfId="11267"/>
    <cellStyle name="표준 3 4 3 7 2 2 5" xfId="14145"/>
    <cellStyle name="표준 3 4 3 7 2 3" xfId="4068"/>
    <cellStyle name="표준 3 4 3 7 2 4" xfId="6946"/>
    <cellStyle name="표준 3 4 3 7 2 5" xfId="9827"/>
    <cellStyle name="표준 3 4 3 7 2 6" xfId="12705"/>
    <cellStyle name="표준 3 4 3 7 3" xfId="1905"/>
    <cellStyle name="표준 3 4 3 7 3 2" xfId="4788"/>
    <cellStyle name="표준 3 4 3 7 3 3" xfId="7666"/>
    <cellStyle name="표준 3 4 3 7 3 4" xfId="10547"/>
    <cellStyle name="표준 3 4 3 7 3 5" xfId="13425"/>
    <cellStyle name="표준 3 4 3 7 4" xfId="3348"/>
    <cellStyle name="표준 3 4 3 7 5" xfId="6226"/>
    <cellStyle name="표준 3 4 3 7 6" xfId="9107"/>
    <cellStyle name="표준 3 4 3 7 7" xfId="11985"/>
    <cellStyle name="표준 3 4 3 8" xfId="607"/>
    <cellStyle name="표준 3 4 3 8 2" xfId="1327"/>
    <cellStyle name="표준 3 4 3 8 2 2" xfId="2767"/>
    <cellStyle name="표준 3 4 3 8 2 2 2" xfId="5650"/>
    <cellStyle name="표준 3 4 3 8 2 2 3" xfId="8528"/>
    <cellStyle name="표준 3 4 3 8 2 2 4" xfId="11409"/>
    <cellStyle name="표준 3 4 3 8 2 2 5" xfId="14287"/>
    <cellStyle name="표준 3 4 3 8 2 3" xfId="4210"/>
    <cellStyle name="표준 3 4 3 8 2 4" xfId="7088"/>
    <cellStyle name="표준 3 4 3 8 2 5" xfId="9969"/>
    <cellStyle name="표준 3 4 3 8 2 6" xfId="12847"/>
    <cellStyle name="표준 3 4 3 8 3" xfId="2047"/>
    <cellStyle name="표준 3 4 3 8 3 2" xfId="4930"/>
    <cellStyle name="표준 3 4 3 8 3 3" xfId="7808"/>
    <cellStyle name="표준 3 4 3 8 3 4" xfId="10689"/>
    <cellStyle name="표준 3 4 3 8 3 5" xfId="13567"/>
    <cellStyle name="표준 3 4 3 8 4" xfId="3490"/>
    <cellStyle name="표준 3 4 3 8 5" xfId="6368"/>
    <cellStyle name="표준 3 4 3 8 6" xfId="9249"/>
    <cellStyle name="표준 3 4 3 8 7" xfId="12127"/>
    <cellStyle name="표준 3 4 3 9" xfId="751"/>
    <cellStyle name="표준 3 4 3 9 2" xfId="2191"/>
    <cellStyle name="표준 3 4 3 9 2 2" xfId="5074"/>
    <cellStyle name="표준 3 4 3 9 2 3" xfId="7952"/>
    <cellStyle name="표준 3 4 3 9 2 4" xfId="10833"/>
    <cellStyle name="표준 3 4 3 9 2 5" xfId="13711"/>
    <cellStyle name="표준 3 4 3 9 3" xfId="3634"/>
    <cellStyle name="표준 3 4 3 9 4" xfId="6512"/>
    <cellStyle name="표준 3 4 3 9 5" xfId="9393"/>
    <cellStyle name="표준 3 4 3 9 6" xfId="12271"/>
    <cellStyle name="표준 3 4 4" xfId="33"/>
    <cellStyle name="표준 3 4 4 10" xfId="2916"/>
    <cellStyle name="표준 3 4 4 11" xfId="5794"/>
    <cellStyle name="표준 3 4 4 12" xfId="8675"/>
    <cellStyle name="표준 3 4 4 13" xfId="11553"/>
    <cellStyle name="표준 3 4 4 2" xfId="69"/>
    <cellStyle name="표준 3 4 4 2 10" xfId="5830"/>
    <cellStyle name="표준 3 4 4 2 11" xfId="8711"/>
    <cellStyle name="표준 3 4 4 2 12" xfId="11589"/>
    <cellStyle name="표준 3 4 4 2 2" xfId="141"/>
    <cellStyle name="표준 3 4 4 2 2 10" xfId="8783"/>
    <cellStyle name="표준 3 4 4 2 2 11" xfId="11661"/>
    <cellStyle name="표준 3 4 4 2 2 2" xfId="285"/>
    <cellStyle name="표준 3 4 4 2 2 2 2" xfId="1005"/>
    <cellStyle name="표준 3 4 4 2 2 2 2 2" xfId="2445"/>
    <cellStyle name="표준 3 4 4 2 2 2 2 2 2" xfId="5328"/>
    <cellStyle name="표준 3 4 4 2 2 2 2 2 3" xfId="8206"/>
    <cellStyle name="표준 3 4 4 2 2 2 2 2 4" xfId="11087"/>
    <cellStyle name="표준 3 4 4 2 2 2 2 2 5" xfId="13965"/>
    <cellStyle name="표준 3 4 4 2 2 2 2 3" xfId="3888"/>
    <cellStyle name="표준 3 4 4 2 2 2 2 4" xfId="6766"/>
    <cellStyle name="표준 3 4 4 2 2 2 2 5" xfId="9647"/>
    <cellStyle name="표준 3 4 4 2 2 2 2 6" xfId="12525"/>
    <cellStyle name="표준 3 4 4 2 2 2 3" xfId="1725"/>
    <cellStyle name="표준 3 4 4 2 2 2 3 2" xfId="4608"/>
    <cellStyle name="표준 3 4 4 2 2 2 3 3" xfId="7486"/>
    <cellStyle name="표준 3 4 4 2 2 2 3 4" xfId="10367"/>
    <cellStyle name="표준 3 4 4 2 2 2 3 5" xfId="13245"/>
    <cellStyle name="표준 3 4 4 2 2 2 4" xfId="3168"/>
    <cellStyle name="표준 3 4 4 2 2 2 5" xfId="6046"/>
    <cellStyle name="표준 3 4 4 2 2 2 6" xfId="8927"/>
    <cellStyle name="표준 3 4 4 2 2 2 7" xfId="11805"/>
    <cellStyle name="표준 3 4 4 2 2 3" xfId="433"/>
    <cellStyle name="표준 3 4 4 2 2 3 2" xfId="1153"/>
    <cellStyle name="표준 3 4 4 2 2 3 2 2" xfId="2593"/>
    <cellStyle name="표준 3 4 4 2 2 3 2 2 2" xfId="5476"/>
    <cellStyle name="표준 3 4 4 2 2 3 2 2 3" xfId="8354"/>
    <cellStyle name="표준 3 4 4 2 2 3 2 2 4" xfId="11235"/>
    <cellStyle name="표준 3 4 4 2 2 3 2 2 5" xfId="14113"/>
    <cellStyle name="표준 3 4 4 2 2 3 2 3" xfId="4036"/>
    <cellStyle name="표준 3 4 4 2 2 3 2 4" xfId="6914"/>
    <cellStyle name="표준 3 4 4 2 2 3 2 5" xfId="9795"/>
    <cellStyle name="표준 3 4 4 2 2 3 2 6" xfId="12673"/>
    <cellStyle name="표준 3 4 4 2 2 3 3" xfId="1873"/>
    <cellStyle name="표준 3 4 4 2 2 3 3 2" xfId="4756"/>
    <cellStyle name="표준 3 4 4 2 2 3 3 3" xfId="7634"/>
    <cellStyle name="표준 3 4 4 2 2 3 3 4" xfId="10515"/>
    <cellStyle name="표준 3 4 4 2 2 3 3 5" xfId="13393"/>
    <cellStyle name="표준 3 4 4 2 2 3 4" xfId="3316"/>
    <cellStyle name="표준 3 4 4 2 2 3 5" xfId="6194"/>
    <cellStyle name="표준 3 4 4 2 2 3 6" xfId="9075"/>
    <cellStyle name="표준 3 4 4 2 2 3 7" xfId="11953"/>
    <cellStyle name="표준 3 4 4 2 2 4" xfId="575"/>
    <cellStyle name="표준 3 4 4 2 2 4 2" xfId="1295"/>
    <cellStyle name="표준 3 4 4 2 2 4 2 2" xfId="2735"/>
    <cellStyle name="표준 3 4 4 2 2 4 2 2 2" xfId="5618"/>
    <cellStyle name="표준 3 4 4 2 2 4 2 2 3" xfId="8496"/>
    <cellStyle name="표준 3 4 4 2 2 4 2 2 4" xfId="11377"/>
    <cellStyle name="표준 3 4 4 2 2 4 2 2 5" xfId="14255"/>
    <cellStyle name="표준 3 4 4 2 2 4 2 3" xfId="4178"/>
    <cellStyle name="표준 3 4 4 2 2 4 2 4" xfId="7056"/>
    <cellStyle name="표준 3 4 4 2 2 4 2 5" xfId="9937"/>
    <cellStyle name="표준 3 4 4 2 2 4 2 6" xfId="12815"/>
    <cellStyle name="표준 3 4 4 2 2 4 3" xfId="2015"/>
    <cellStyle name="표준 3 4 4 2 2 4 3 2" xfId="4898"/>
    <cellStyle name="표준 3 4 4 2 2 4 3 3" xfId="7776"/>
    <cellStyle name="표준 3 4 4 2 2 4 3 4" xfId="10657"/>
    <cellStyle name="표준 3 4 4 2 2 4 3 5" xfId="13535"/>
    <cellStyle name="표준 3 4 4 2 2 4 4" xfId="3458"/>
    <cellStyle name="표준 3 4 4 2 2 4 5" xfId="6336"/>
    <cellStyle name="표준 3 4 4 2 2 4 6" xfId="9217"/>
    <cellStyle name="표준 3 4 4 2 2 4 7" xfId="12095"/>
    <cellStyle name="표준 3 4 4 2 2 5" xfId="717"/>
    <cellStyle name="표준 3 4 4 2 2 5 2" xfId="1437"/>
    <cellStyle name="표준 3 4 4 2 2 5 2 2" xfId="2877"/>
    <cellStyle name="표준 3 4 4 2 2 5 2 2 2" xfId="5760"/>
    <cellStyle name="표준 3 4 4 2 2 5 2 2 3" xfId="8638"/>
    <cellStyle name="표준 3 4 4 2 2 5 2 2 4" xfId="11519"/>
    <cellStyle name="표준 3 4 4 2 2 5 2 2 5" xfId="14397"/>
    <cellStyle name="표준 3 4 4 2 2 5 2 3" xfId="4320"/>
    <cellStyle name="표준 3 4 4 2 2 5 2 4" xfId="7198"/>
    <cellStyle name="표준 3 4 4 2 2 5 2 5" xfId="10079"/>
    <cellStyle name="표준 3 4 4 2 2 5 2 6" xfId="12957"/>
    <cellStyle name="표준 3 4 4 2 2 5 3" xfId="2157"/>
    <cellStyle name="표준 3 4 4 2 2 5 3 2" xfId="5040"/>
    <cellStyle name="표준 3 4 4 2 2 5 3 3" xfId="7918"/>
    <cellStyle name="표준 3 4 4 2 2 5 3 4" xfId="10799"/>
    <cellStyle name="표준 3 4 4 2 2 5 3 5" xfId="13677"/>
    <cellStyle name="표준 3 4 4 2 2 5 4" xfId="3600"/>
    <cellStyle name="표준 3 4 4 2 2 5 5" xfId="6478"/>
    <cellStyle name="표준 3 4 4 2 2 5 6" xfId="9359"/>
    <cellStyle name="표준 3 4 4 2 2 5 7" xfId="12237"/>
    <cellStyle name="표준 3 4 4 2 2 6" xfId="861"/>
    <cellStyle name="표준 3 4 4 2 2 6 2" xfId="2301"/>
    <cellStyle name="표준 3 4 4 2 2 6 2 2" xfId="5184"/>
    <cellStyle name="표준 3 4 4 2 2 6 2 3" xfId="8062"/>
    <cellStyle name="표준 3 4 4 2 2 6 2 4" xfId="10943"/>
    <cellStyle name="표준 3 4 4 2 2 6 2 5" xfId="13821"/>
    <cellStyle name="표준 3 4 4 2 2 6 3" xfId="3744"/>
    <cellStyle name="표준 3 4 4 2 2 6 4" xfId="6622"/>
    <cellStyle name="표준 3 4 4 2 2 6 5" xfId="9503"/>
    <cellStyle name="표준 3 4 4 2 2 6 6" xfId="12381"/>
    <cellStyle name="표준 3 4 4 2 2 7" xfId="1581"/>
    <cellStyle name="표준 3 4 4 2 2 7 2" xfId="4464"/>
    <cellStyle name="표준 3 4 4 2 2 7 3" xfId="7342"/>
    <cellStyle name="표준 3 4 4 2 2 7 4" xfId="10223"/>
    <cellStyle name="표준 3 4 4 2 2 7 5" xfId="13101"/>
    <cellStyle name="표준 3 4 4 2 2 8" xfId="3024"/>
    <cellStyle name="표준 3 4 4 2 2 9" xfId="5902"/>
    <cellStyle name="표준 3 4 4 2 3" xfId="213"/>
    <cellStyle name="표준 3 4 4 2 3 2" xfId="933"/>
    <cellStyle name="표준 3 4 4 2 3 2 2" xfId="2373"/>
    <cellStyle name="표준 3 4 4 2 3 2 2 2" xfId="5256"/>
    <cellStyle name="표준 3 4 4 2 3 2 2 3" xfId="8134"/>
    <cellStyle name="표준 3 4 4 2 3 2 2 4" xfId="11015"/>
    <cellStyle name="표준 3 4 4 2 3 2 2 5" xfId="13893"/>
    <cellStyle name="표준 3 4 4 2 3 2 3" xfId="3816"/>
    <cellStyle name="표준 3 4 4 2 3 2 4" xfId="6694"/>
    <cellStyle name="표준 3 4 4 2 3 2 5" xfId="9575"/>
    <cellStyle name="표준 3 4 4 2 3 2 6" xfId="12453"/>
    <cellStyle name="표준 3 4 4 2 3 3" xfId="1653"/>
    <cellStyle name="표준 3 4 4 2 3 3 2" xfId="4536"/>
    <cellStyle name="표준 3 4 4 2 3 3 3" xfId="7414"/>
    <cellStyle name="표준 3 4 4 2 3 3 4" xfId="10295"/>
    <cellStyle name="표준 3 4 4 2 3 3 5" xfId="13173"/>
    <cellStyle name="표준 3 4 4 2 3 4" xfId="3096"/>
    <cellStyle name="표준 3 4 4 2 3 5" xfId="5974"/>
    <cellStyle name="표준 3 4 4 2 3 6" xfId="8855"/>
    <cellStyle name="표준 3 4 4 2 3 7" xfId="11733"/>
    <cellStyle name="표준 3 4 4 2 4" xfId="361"/>
    <cellStyle name="표준 3 4 4 2 4 2" xfId="1081"/>
    <cellStyle name="표준 3 4 4 2 4 2 2" xfId="2521"/>
    <cellStyle name="표준 3 4 4 2 4 2 2 2" xfId="5404"/>
    <cellStyle name="표준 3 4 4 2 4 2 2 3" xfId="8282"/>
    <cellStyle name="표준 3 4 4 2 4 2 2 4" xfId="11163"/>
    <cellStyle name="표준 3 4 4 2 4 2 2 5" xfId="14041"/>
    <cellStyle name="표준 3 4 4 2 4 2 3" xfId="3964"/>
    <cellStyle name="표준 3 4 4 2 4 2 4" xfId="6842"/>
    <cellStyle name="표준 3 4 4 2 4 2 5" xfId="9723"/>
    <cellStyle name="표준 3 4 4 2 4 2 6" xfId="12601"/>
    <cellStyle name="표준 3 4 4 2 4 3" xfId="1801"/>
    <cellStyle name="표준 3 4 4 2 4 3 2" xfId="4684"/>
    <cellStyle name="표준 3 4 4 2 4 3 3" xfId="7562"/>
    <cellStyle name="표준 3 4 4 2 4 3 4" xfId="10443"/>
    <cellStyle name="표준 3 4 4 2 4 3 5" xfId="13321"/>
    <cellStyle name="표준 3 4 4 2 4 4" xfId="3244"/>
    <cellStyle name="표준 3 4 4 2 4 5" xfId="6122"/>
    <cellStyle name="표준 3 4 4 2 4 6" xfId="9003"/>
    <cellStyle name="표준 3 4 4 2 4 7" xfId="11881"/>
    <cellStyle name="표준 3 4 4 2 5" xfId="503"/>
    <cellStyle name="표준 3 4 4 2 5 2" xfId="1223"/>
    <cellStyle name="표준 3 4 4 2 5 2 2" xfId="2663"/>
    <cellStyle name="표준 3 4 4 2 5 2 2 2" xfId="5546"/>
    <cellStyle name="표준 3 4 4 2 5 2 2 3" xfId="8424"/>
    <cellStyle name="표준 3 4 4 2 5 2 2 4" xfId="11305"/>
    <cellStyle name="표준 3 4 4 2 5 2 2 5" xfId="14183"/>
    <cellStyle name="표준 3 4 4 2 5 2 3" xfId="4106"/>
    <cellStyle name="표준 3 4 4 2 5 2 4" xfId="6984"/>
    <cellStyle name="표준 3 4 4 2 5 2 5" xfId="9865"/>
    <cellStyle name="표준 3 4 4 2 5 2 6" xfId="12743"/>
    <cellStyle name="표준 3 4 4 2 5 3" xfId="1943"/>
    <cellStyle name="표준 3 4 4 2 5 3 2" xfId="4826"/>
    <cellStyle name="표준 3 4 4 2 5 3 3" xfId="7704"/>
    <cellStyle name="표준 3 4 4 2 5 3 4" xfId="10585"/>
    <cellStyle name="표준 3 4 4 2 5 3 5" xfId="13463"/>
    <cellStyle name="표준 3 4 4 2 5 4" xfId="3386"/>
    <cellStyle name="표준 3 4 4 2 5 5" xfId="6264"/>
    <cellStyle name="표준 3 4 4 2 5 6" xfId="9145"/>
    <cellStyle name="표준 3 4 4 2 5 7" xfId="12023"/>
    <cellStyle name="표준 3 4 4 2 6" xfId="645"/>
    <cellStyle name="표준 3 4 4 2 6 2" xfId="1365"/>
    <cellStyle name="표준 3 4 4 2 6 2 2" xfId="2805"/>
    <cellStyle name="표준 3 4 4 2 6 2 2 2" xfId="5688"/>
    <cellStyle name="표준 3 4 4 2 6 2 2 3" xfId="8566"/>
    <cellStyle name="표준 3 4 4 2 6 2 2 4" xfId="11447"/>
    <cellStyle name="표준 3 4 4 2 6 2 2 5" xfId="14325"/>
    <cellStyle name="표준 3 4 4 2 6 2 3" xfId="4248"/>
    <cellStyle name="표준 3 4 4 2 6 2 4" xfId="7126"/>
    <cellStyle name="표준 3 4 4 2 6 2 5" xfId="10007"/>
    <cellStyle name="표준 3 4 4 2 6 2 6" xfId="12885"/>
    <cellStyle name="표준 3 4 4 2 6 3" xfId="2085"/>
    <cellStyle name="표준 3 4 4 2 6 3 2" xfId="4968"/>
    <cellStyle name="표준 3 4 4 2 6 3 3" xfId="7846"/>
    <cellStyle name="표준 3 4 4 2 6 3 4" xfId="10727"/>
    <cellStyle name="표준 3 4 4 2 6 3 5" xfId="13605"/>
    <cellStyle name="표준 3 4 4 2 6 4" xfId="3528"/>
    <cellStyle name="표준 3 4 4 2 6 5" xfId="6406"/>
    <cellStyle name="표준 3 4 4 2 6 6" xfId="9287"/>
    <cellStyle name="표준 3 4 4 2 6 7" xfId="12165"/>
    <cellStyle name="표준 3 4 4 2 7" xfId="789"/>
    <cellStyle name="표준 3 4 4 2 7 2" xfId="2229"/>
    <cellStyle name="표준 3 4 4 2 7 2 2" xfId="5112"/>
    <cellStyle name="표준 3 4 4 2 7 2 3" xfId="7990"/>
    <cellStyle name="표준 3 4 4 2 7 2 4" xfId="10871"/>
    <cellStyle name="표준 3 4 4 2 7 2 5" xfId="13749"/>
    <cellStyle name="표준 3 4 4 2 7 3" xfId="3672"/>
    <cellStyle name="표준 3 4 4 2 7 4" xfId="6550"/>
    <cellStyle name="표준 3 4 4 2 7 5" xfId="9431"/>
    <cellStyle name="표준 3 4 4 2 7 6" xfId="12309"/>
    <cellStyle name="표준 3 4 4 2 8" xfId="1509"/>
    <cellStyle name="표준 3 4 4 2 8 2" xfId="4392"/>
    <cellStyle name="표준 3 4 4 2 8 3" xfId="7270"/>
    <cellStyle name="표준 3 4 4 2 8 4" xfId="10151"/>
    <cellStyle name="표준 3 4 4 2 8 5" xfId="13029"/>
    <cellStyle name="표준 3 4 4 2 9" xfId="2952"/>
    <cellStyle name="표준 3 4 4 3" xfId="105"/>
    <cellStyle name="표준 3 4 4 3 10" xfId="8747"/>
    <cellStyle name="표준 3 4 4 3 11" xfId="11625"/>
    <cellStyle name="표준 3 4 4 3 2" xfId="249"/>
    <cellStyle name="표준 3 4 4 3 2 2" xfId="969"/>
    <cellStyle name="표준 3 4 4 3 2 2 2" xfId="2409"/>
    <cellStyle name="표준 3 4 4 3 2 2 2 2" xfId="5292"/>
    <cellStyle name="표준 3 4 4 3 2 2 2 3" xfId="8170"/>
    <cellStyle name="표준 3 4 4 3 2 2 2 4" xfId="11051"/>
    <cellStyle name="표준 3 4 4 3 2 2 2 5" xfId="13929"/>
    <cellStyle name="표준 3 4 4 3 2 2 3" xfId="3852"/>
    <cellStyle name="표준 3 4 4 3 2 2 4" xfId="6730"/>
    <cellStyle name="표준 3 4 4 3 2 2 5" xfId="9611"/>
    <cellStyle name="표준 3 4 4 3 2 2 6" xfId="12489"/>
    <cellStyle name="표준 3 4 4 3 2 3" xfId="1689"/>
    <cellStyle name="표준 3 4 4 3 2 3 2" xfId="4572"/>
    <cellStyle name="표준 3 4 4 3 2 3 3" xfId="7450"/>
    <cellStyle name="표준 3 4 4 3 2 3 4" xfId="10331"/>
    <cellStyle name="표준 3 4 4 3 2 3 5" xfId="13209"/>
    <cellStyle name="표준 3 4 4 3 2 4" xfId="3132"/>
    <cellStyle name="표준 3 4 4 3 2 5" xfId="6010"/>
    <cellStyle name="표준 3 4 4 3 2 6" xfId="8891"/>
    <cellStyle name="표준 3 4 4 3 2 7" xfId="11769"/>
    <cellStyle name="표준 3 4 4 3 3" xfId="397"/>
    <cellStyle name="표준 3 4 4 3 3 2" xfId="1117"/>
    <cellStyle name="표준 3 4 4 3 3 2 2" xfId="2557"/>
    <cellStyle name="표준 3 4 4 3 3 2 2 2" xfId="5440"/>
    <cellStyle name="표준 3 4 4 3 3 2 2 3" xfId="8318"/>
    <cellStyle name="표준 3 4 4 3 3 2 2 4" xfId="11199"/>
    <cellStyle name="표준 3 4 4 3 3 2 2 5" xfId="14077"/>
    <cellStyle name="표준 3 4 4 3 3 2 3" xfId="4000"/>
    <cellStyle name="표준 3 4 4 3 3 2 4" xfId="6878"/>
    <cellStyle name="표준 3 4 4 3 3 2 5" xfId="9759"/>
    <cellStyle name="표준 3 4 4 3 3 2 6" xfId="12637"/>
    <cellStyle name="표준 3 4 4 3 3 3" xfId="1837"/>
    <cellStyle name="표준 3 4 4 3 3 3 2" xfId="4720"/>
    <cellStyle name="표준 3 4 4 3 3 3 3" xfId="7598"/>
    <cellStyle name="표준 3 4 4 3 3 3 4" xfId="10479"/>
    <cellStyle name="표준 3 4 4 3 3 3 5" xfId="13357"/>
    <cellStyle name="표준 3 4 4 3 3 4" xfId="3280"/>
    <cellStyle name="표준 3 4 4 3 3 5" xfId="6158"/>
    <cellStyle name="표준 3 4 4 3 3 6" xfId="9039"/>
    <cellStyle name="표준 3 4 4 3 3 7" xfId="11917"/>
    <cellStyle name="표준 3 4 4 3 4" xfId="539"/>
    <cellStyle name="표준 3 4 4 3 4 2" xfId="1259"/>
    <cellStyle name="표준 3 4 4 3 4 2 2" xfId="2699"/>
    <cellStyle name="표준 3 4 4 3 4 2 2 2" xfId="5582"/>
    <cellStyle name="표준 3 4 4 3 4 2 2 3" xfId="8460"/>
    <cellStyle name="표준 3 4 4 3 4 2 2 4" xfId="11341"/>
    <cellStyle name="표준 3 4 4 3 4 2 2 5" xfId="14219"/>
    <cellStyle name="표준 3 4 4 3 4 2 3" xfId="4142"/>
    <cellStyle name="표준 3 4 4 3 4 2 4" xfId="7020"/>
    <cellStyle name="표준 3 4 4 3 4 2 5" xfId="9901"/>
    <cellStyle name="표준 3 4 4 3 4 2 6" xfId="12779"/>
    <cellStyle name="표준 3 4 4 3 4 3" xfId="1979"/>
    <cellStyle name="표준 3 4 4 3 4 3 2" xfId="4862"/>
    <cellStyle name="표준 3 4 4 3 4 3 3" xfId="7740"/>
    <cellStyle name="표준 3 4 4 3 4 3 4" xfId="10621"/>
    <cellStyle name="표준 3 4 4 3 4 3 5" xfId="13499"/>
    <cellStyle name="표준 3 4 4 3 4 4" xfId="3422"/>
    <cellStyle name="표준 3 4 4 3 4 5" xfId="6300"/>
    <cellStyle name="표준 3 4 4 3 4 6" xfId="9181"/>
    <cellStyle name="표준 3 4 4 3 4 7" xfId="12059"/>
    <cellStyle name="표준 3 4 4 3 5" xfId="681"/>
    <cellStyle name="표준 3 4 4 3 5 2" xfId="1401"/>
    <cellStyle name="표준 3 4 4 3 5 2 2" xfId="2841"/>
    <cellStyle name="표준 3 4 4 3 5 2 2 2" xfId="5724"/>
    <cellStyle name="표준 3 4 4 3 5 2 2 3" xfId="8602"/>
    <cellStyle name="표준 3 4 4 3 5 2 2 4" xfId="11483"/>
    <cellStyle name="표준 3 4 4 3 5 2 2 5" xfId="14361"/>
    <cellStyle name="표준 3 4 4 3 5 2 3" xfId="4284"/>
    <cellStyle name="표준 3 4 4 3 5 2 4" xfId="7162"/>
    <cellStyle name="표준 3 4 4 3 5 2 5" xfId="10043"/>
    <cellStyle name="표준 3 4 4 3 5 2 6" xfId="12921"/>
    <cellStyle name="표준 3 4 4 3 5 3" xfId="2121"/>
    <cellStyle name="표준 3 4 4 3 5 3 2" xfId="5004"/>
    <cellStyle name="표준 3 4 4 3 5 3 3" xfId="7882"/>
    <cellStyle name="표준 3 4 4 3 5 3 4" xfId="10763"/>
    <cellStyle name="표준 3 4 4 3 5 3 5" xfId="13641"/>
    <cellStyle name="표준 3 4 4 3 5 4" xfId="3564"/>
    <cellStyle name="표준 3 4 4 3 5 5" xfId="6442"/>
    <cellStyle name="표준 3 4 4 3 5 6" xfId="9323"/>
    <cellStyle name="표준 3 4 4 3 5 7" xfId="12201"/>
    <cellStyle name="표준 3 4 4 3 6" xfId="825"/>
    <cellStyle name="표준 3 4 4 3 6 2" xfId="2265"/>
    <cellStyle name="표준 3 4 4 3 6 2 2" xfId="5148"/>
    <cellStyle name="표준 3 4 4 3 6 2 3" xfId="8026"/>
    <cellStyle name="표준 3 4 4 3 6 2 4" xfId="10907"/>
    <cellStyle name="표준 3 4 4 3 6 2 5" xfId="13785"/>
    <cellStyle name="표준 3 4 4 3 6 3" xfId="3708"/>
    <cellStyle name="표준 3 4 4 3 6 4" xfId="6586"/>
    <cellStyle name="표준 3 4 4 3 6 5" xfId="9467"/>
    <cellStyle name="표준 3 4 4 3 6 6" xfId="12345"/>
    <cellStyle name="표준 3 4 4 3 7" xfId="1545"/>
    <cellStyle name="표준 3 4 4 3 7 2" xfId="4428"/>
    <cellStyle name="표준 3 4 4 3 7 3" xfId="7306"/>
    <cellStyle name="표준 3 4 4 3 7 4" xfId="10187"/>
    <cellStyle name="표준 3 4 4 3 7 5" xfId="13065"/>
    <cellStyle name="표준 3 4 4 3 8" xfId="2988"/>
    <cellStyle name="표준 3 4 4 3 9" xfId="5866"/>
    <cellStyle name="표준 3 4 4 4" xfId="177"/>
    <cellStyle name="표준 3 4 4 4 2" xfId="897"/>
    <cellStyle name="표준 3 4 4 4 2 2" xfId="2337"/>
    <cellStyle name="표준 3 4 4 4 2 2 2" xfId="5220"/>
    <cellStyle name="표준 3 4 4 4 2 2 3" xfId="8098"/>
    <cellStyle name="표준 3 4 4 4 2 2 4" xfId="10979"/>
    <cellStyle name="표준 3 4 4 4 2 2 5" xfId="13857"/>
    <cellStyle name="표준 3 4 4 4 2 3" xfId="3780"/>
    <cellStyle name="표준 3 4 4 4 2 4" xfId="6658"/>
    <cellStyle name="표준 3 4 4 4 2 5" xfId="9539"/>
    <cellStyle name="표준 3 4 4 4 2 6" xfId="12417"/>
    <cellStyle name="표준 3 4 4 4 3" xfId="1617"/>
    <cellStyle name="표준 3 4 4 4 3 2" xfId="4500"/>
    <cellStyle name="표준 3 4 4 4 3 3" xfId="7378"/>
    <cellStyle name="표준 3 4 4 4 3 4" xfId="10259"/>
    <cellStyle name="표준 3 4 4 4 3 5" xfId="13137"/>
    <cellStyle name="표준 3 4 4 4 4" xfId="3060"/>
    <cellStyle name="표준 3 4 4 4 5" xfId="5938"/>
    <cellStyle name="표준 3 4 4 4 6" xfId="8819"/>
    <cellStyle name="표준 3 4 4 4 7" xfId="11697"/>
    <cellStyle name="표준 3 4 4 5" xfId="325"/>
    <cellStyle name="표준 3 4 4 5 2" xfId="1045"/>
    <cellStyle name="표준 3 4 4 5 2 2" xfId="2485"/>
    <cellStyle name="표준 3 4 4 5 2 2 2" xfId="5368"/>
    <cellStyle name="표준 3 4 4 5 2 2 3" xfId="8246"/>
    <cellStyle name="표준 3 4 4 5 2 2 4" xfId="11127"/>
    <cellStyle name="표준 3 4 4 5 2 2 5" xfId="14005"/>
    <cellStyle name="표준 3 4 4 5 2 3" xfId="3928"/>
    <cellStyle name="표준 3 4 4 5 2 4" xfId="6806"/>
    <cellStyle name="표준 3 4 4 5 2 5" xfId="9687"/>
    <cellStyle name="표준 3 4 4 5 2 6" xfId="12565"/>
    <cellStyle name="표준 3 4 4 5 3" xfId="1765"/>
    <cellStyle name="표준 3 4 4 5 3 2" xfId="4648"/>
    <cellStyle name="표준 3 4 4 5 3 3" xfId="7526"/>
    <cellStyle name="표준 3 4 4 5 3 4" xfId="10407"/>
    <cellStyle name="표준 3 4 4 5 3 5" xfId="13285"/>
    <cellStyle name="표준 3 4 4 5 4" xfId="3208"/>
    <cellStyle name="표준 3 4 4 5 5" xfId="6086"/>
    <cellStyle name="표준 3 4 4 5 6" xfId="8967"/>
    <cellStyle name="표준 3 4 4 5 7" xfId="11845"/>
    <cellStyle name="표준 3 4 4 6" xfId="467"/>
    <cellStyle name="표준 3 4 4 6 2" xfId="1187"/>
    <cellStyle name="표준 3 4 4 6 2 2" xfId="2627"/>
    <cellStyle name="표준 3 4 4 6 2 2 2" xfId="5510"/>
    <cellStyle name="표준 3 4 4 6 2 2 3" xfId="8388"/>
    <cellStyle name="표준 3 4 4 6 2 2 4" xfId="11269"/>
    <cellStyle name="표준 3 4 4 6 2 2 5" xfId="14147"/>
    <cellStyle name="표준 3 4 4 6 2 3" xfId="4070"/>
    <cellStyle name="표준 3 4 4 6 2 4" xfId="6948"/>
    <cellStyle name="표준 3 4 4 6 2 5" xfId="9829"/>
    <cellStyle name="표준 3 4 4 6 2 6" xfId="12707"/>
    <cellStyle name="표준 3 4 4 6 3" xfId="1907"/>
    <cellStyle name="표준 3 4 4 6 3 2" xfId="4790"/>
    <cellStyle name="표준 3 4 4 6 3 3" xfId="7668"/>
    <cellStyle name="표준 3 4 4 6 3 4" xfId="10549"/>
    <cellStyle name="표준 3 4 4 6 3 5" xfId="13427"/>
    <cellStyle name="표준 3 4 4 6 4" xfId="3350"/>
    <cellStyle name="표준 3 4 4 6 5" xfId="6228"/>
    <cellStyle name="표준 3 4 4 6 6" xfId="9109"/>
    <cellStyle name="표준 3 4 4 6 7" xfId="11987"/>
    <cellStyle name="표준 3 4 4 7" xfId="609"/>
    <cellStyle name="표준 3 4 4 7 2" xfId="1329"/>
    <cellStyle name="표준 3 4 4 7 2 2" xfId="2769"/>
    <cellStyle name="표준 3 4 4 7 2 2 2" xfId="5652"/>
    <cellStyle name="표준 3 4 4 7 2 2 3" xfId="8530"/>
    <cellStyle name="표준 3 4 4 7 2 2 4" xfId="11411"/>
    <cellStyle name="표준 3 4 4 7 2 2 5" xfId="14289"/>
    <cellStyle name="표준 3 4 4 7 2 3" xfId="4212"/>
    <cellStyle name="표준 3 4 4 7 2 4" xfId="7090"/>
    <cellStyle name="표준 3 4 4 7 2 5" xfId="9971"/>
    <cellStyle name="표준 3 4 4 7 2 6" xfId="12849"/>
    <cellStyle name="표준 3 4 4 7 3" xfId="2049"/>
    <cellStyle name="표준 3 4 4 7 3 2" xfId="4932"/>
    <cellStyle name="표준 3 4 4 7 3 3" xfId="7810"/>
    <cellStyle name="표준 3 4 4 7 3 4" xfId="10691"/>
    <cellStyle name="표준 3 4 4 7 3 5" xfId="13569"/>
    <cellStyle name="표준 3 4 4 7 4" xfId="3492"/>
    <cellStyle name="표준 3 4 4 7 5" xfId="6370"/>
    <cellStyle name="표준 3 4 4 7 6" xfId="9251"/>
    <cellStyle name="표준 3 4 4 7 7" xfId="12129"/>
    <cellStyle name="표준 3 4 4 8" xfId="753"/>
    <cellStyle name="표준 3 4 4 8 2" xfId="2193"/>
    <cellStyle name="표준 3 4 4 8 2 2" xfId="5076"/>
    <cellStyle name="표준 3 4 4 8 2 3" xfId="7954"/>
    <cellStyle name="표준 3 4 4 8 2 4" xfId="10835"/>
    <cellStyle name="표준 3 4 4 8 2 5" xfId="13713"/>
    <cellStyle name="표준 3 4 4 8 3" xfId="3636"/>
    <cellStyle name="표준 3 4 4 8 4" xfId="6514"/>
    <cellStyle name="표준 3 4 4 8 5" xfId="9395"/>
    <cellStyle name="표준 3 4 4 8 6" xfId="12273"/>
    <cellStyle name="표준 3 4 4 9" xfId="1473"/>
    <cellStyle name="표준 3 4 4 9 2" xfId="4356"/>
    <cellStyle name="표준 3 4 4 9 3" xfId="7234"/>
    <cellStyle name="표준 3 4 4 9 4" xfId="10115"/>
    <cellStyle name="표준 3 4 4 9 5" xfId="12993"/>
    <cellStyle name="표준 3 4 5" xfId="52"/>
    <cellStyle name="표준 3 4 5 10" xfId="5813"/>
    <cellStyle name="표준 3 4 5 11" xfId="8694"/>
    <cellStyle name="표준 3 4 5 12" xfId="11572"/>
    <cellStyle name="표준 3 4 5 2" xfId="124"/>
    <cellStyle name="표준 3 4 5 2 10" xfId="8766"/>
    <cellStyle name="표준 3 4 5 2 11" xfId="11644"/>
    <cellStyle name="표준 3 4 5 2 2" xfId="268"/>
    <cellStyle name="표준 3 4 5 2 2 2" xfId="988"/>
    <cellStyle name="표준 3 4 5 2 2 2 2" xfId="2428"/>
    <cellStyle name="표준 3 4 5 2 2 2 2 2" xfId="5311"/>
    <cellStyle name="표준 3 4 5 2 2 2 2 3" xfId="8189"/>
    <cellStyle name="표준 3 4 5 2 2 2 2 4" xfId="11070"/>
    <cellStyle name="표준 3 4 5 2 2 2 2 5" xfId="13948"/>
    <cellStyle name="표준 3 4 5 2 2 2 3" xfId="3871"/>
    <cellStyle name="표준 3 4 5 2 2 2 4" xfId="6749"/>
    <cellStyle name="표준 3 4 5 2 2 2 5" xfId="9630"/>
    <cellStyle name="표준 3 4 5 2 2 2 6" xfId="12508"/>
    <cellStyle name="표준 3 4 5 2 2 3" xfId="1708"/>
    <cellStyle name="표준 3 4 5 2 2 3 2" xfId="4591"/>
    <cellStyle name="표준 3 4 5 2 2 3 3" xfId="7469"/>
    <cellStyle name="표준 3 4 5 2 2 3 4" xfId="10350"/>
    <cellStyle name="표준 3 4 5 2 2 3 5" xfId="13228"/>
    <cellStyle name="표준 3 4 5 2 2 4" xfId="3151"/>
    <cellStyle name="표준 3 4 5 2 2 5" xfId="6029"/>
    <cellStyle name="표준 3 4 5 2 2 6" xfId="8910"/>
    <cellStyle name="표준 3 4 5 2 2 7" xfId="11788"/>
    <cellStyle name="표준 3 4 5 2 3" xfId="416"/>
    <cellStyle name="표준 3 4 5 2 3 2" xfId="1136"/>
    <cellStyle name="표준 3 4 5 2 3 2 2" xfId="2576"/>
    <cellStyle name="표준 3 4 5 2 3 2 2 2" xfId="5459"/>
    <cellStyle name="표준 3 4 5 2 3 2 2 3" xfId="8337"/>
    <cellStyle name="표준 3 4 5 2 3 2 2 4" xfId="11218"/>
    <cellStyle name="표준 3 4 5 2 3 2 2 5" xfId="14096"/>
    <cellStyle name="표준 3 4 5 2 3 2 3" xfId="4019"/>
    <cellStyle name="표준 3 4 5 2 3 2 4" xfId="6897"/>
    <cellStyle name="표준 3 4 5 2 3 2 5" xfId="9778"/>
    <cellStyle name="표준 3 4 5 2 3 2 6" xfId="12656"/>
    <cellStyle name="표준 3 4 5 2 3 3" xfId="1856"/>
    <cellStyle name="표준 3 4 5 2 3 3 2" xfId="4739"/>
    <cellStyle name="표준 3 4 5 2 3 3 3" xfId="7617"/>
    <cellStyle name="표준 3 4 5 2 3 3 4" xfId="10498"/>
    <cellStyle name="표준 3 4 5 2 3 3 5" xfId="13376"/>
    <cellStyle name="표준 3 4 5 2 3 4" xfId="3299"/>
    <cellStyle name="표준 3 4 5 2 3 5" xfId="6177"/>
    <cellStyle name="표준 3 4 5 2 3 6" xfId="9058"/>
    <cellStyle name="표준 3 4 5 2 3 7" xfId="11936"/>
    <cellStyle name="표준 3 4 5 2 4" xfId="558"/>
    <cellStyle name="표준 3 4 5 2 4 2" xfId="1278"/>
    <cellStyle name="표준 3 4 5 2 4 2 2" xfId="2718"/>
    <cellStyle name="표준 3 4 5 2 4 2 2 2" xfId="5601"/>
    <cellStyle name="표준 3 4 5 2 4 2 2 3" xfId="8479"/>
    <cellStyle name="표준 3 4 5 2 4 2 2 4" xfId="11360"/>
    <cellStyle name="표준 3 4 5 2 4 2 2 5" xfId="14238"/>
    <cellStyle name="표준 3 4 5 2 4 2 3" xfId="4161"/>
    <cellStyle name="표준 3 4 5 2 4 2 4" xfId="7039"/>
    <cellStyle name="표준 3 4 5 2 4 2 5" xfId="9920"/>
    <cellStyle name="표준 3 4 5 2 4 2 6" xfId="12798"/>
    <cellStyle name="표준 3 4 5 2 4 3" xfId="1998"/>
    <cellStyle name="표준 3 4 5 2 4 3 2" xfId="4881"/>
    <cellStyle name="표준 3 4 5 2 4 3 3" xfId="7759"/>
    <cellStyle name="표준 3 4 5 2 4 3 4" xfId="10640"/>
    <cellStyle name="표준 3 4 5 2 4 3 5" xfId="13518"/>
    <cellStyle name="표준 3 4 5 2 4 4" xfId="3441"/>
    <cellStyle name="표준 3 4 5 2 4 5" xfId="6319"/>
    <cellStyle name="표준 3 4 5 2 4 6" xfId="9200"/>
    <cellStyle name="표준 3 4 5 2 4 7" xfId="12078"/>
    <cellStyle name="표준 3 4 5 2 5" xfId="700"/>
    <cellStyle name="표준 3 4 5 2 5 2" xfId="1420"/>
    <cellStyle name="표준 3 4 5 2 5 2 2" xfId="2860"/>
    <cellStyle name="표준 3 4 5 2 5 2 2 2" xfId="5743"/>
    <cellStyle name="표준 3 4 5 2 5 2 2 3" xfId="8621"/>
    <cellStyle name="표준 3 4 5 2 5 2 2 4" xfId="11502"/>
    <cellStyle name="표준 3 4 5 2 5 2 2 5" xfId="14380"/>
    <cellStyle name="표준 3 4 5 2 5 2 3" xfId="4303"/>
    <cellStyle name="표준 3 4 5 2 5 2 4" xfId="7181"/>
    <cellStyle name="표준 3 4 5 2 5 2 5" xfId="10062"/>
    <cellStyle name="표준 3 4 5 2 5 2 6" xfId="12940"/>
    <cellStyle name="표준 3 4 5 2 5 3" xfId="2140"/>
    <cellStyle name="표준 3 4 5 2 5 3 2" xfId="5023"/>
    <cellStyle name="표준 3 4 5 2 5 3 3" xfId="7901"/>
    <cellStyle name="표준 3 4 5 2 5 3 4" xfId="10782"/>
    <cellStyle name="표준 3 4 5 2 5 3 5" xfId="13660"/>
    <cellStyle name="표준 3 4 5 2 5 4" xfId="3583"/>
    <cellStyle name="표준 3 4 5 2 5 5" xfId="6461"/>
    <cellStyle name="표준 3 4 5 2 5 6" xfId="9342"/>
    <cellStyle name="표준 3 4 5 2 5 7" xfId="12220"/>
    <cellStyle name="표준 3 4 5 2 6" xfId="844"/>
    <cellStyle name="표준 3 4 5 2 6 2" xfId="2284"/>
    <cellStyle name="표준 3 4 5 2 6 2 2" xfId="5167"/>
    <cellStyle name="표준 3 4 5 2 6 2 3" xfId="8045"/>
    <cellStyle name="표준 3 4 5 2 6 2 4" xfId="10926"/>
    <cellStyle name="표준 3 4 5 2 6 2 5" xfId="13804"/>
    <cellStyle name="표준 3 4 5 2 6 3" xfId="3727"/>
    <cellStyle name="표준 3 4 5 2 6 4" xfId="6605"/>
    <cellStyle name="표준 3 4 5 2 6 5" xfId="9486"/>
    <cellStyle name="표준 3 4 5 2 6 6" xfId="12364"/>
    <cellStyle name="표준 3 4 5 2 7" xfId="1564"/>
    <cellStyle name="표준 3 4 5 2 7 2" xfId="4447"/>
    <cellStyle name="표준 3 4 5 2 7 3" xfId="7325"/>
    <cellStyle name="표준 3 4 5 2 7 4" xfId="10206"/>
    <cellStyle name="표준 3 4 5 2 7 5" xfId="13084"/>
    <cellStyle name="표준 3 4 5 2 8" xfId="3007"/>
    <cellStyle name="표준 3 4 5 2 9" xfId="5885"/>
    <cellStyle name="표준 3 4 5 3" xfId="196"/>
    <cellStyle name="표준 3 4 5 3 2" xfId="916"/>
    <cellStyle name="표준 3 4 5 3 2 2" xfId="2356"/>
    <cellStyle name="표준 3 4 5 3 2 2 2" xfId="5239"/>
    <cellStyle name="표준 3 4 5 3 2 2 3" xfId="8117"/>
    <cellStyle name="표준 3 4 5 3 2 2 4" xfId="10998"/>
    <cellStyle name="표준 3 4 5 3 2 2 5" xfId="13876"/>
    <cellStyle name="표준 3 4 5 3 2 3" xfId="3799"/>
    <cellStyle name="표준 3 4 5 3 2 4" xfId="6677"/>
    <cellStyle name="표준 3 4 5 3 2 5" xfId="9558"/>
    <cellStyle name="표준 3 4 5 3 2 6" xfId="12436"/>
    <cellStyle name="표준 3 4 5 3 3" xfId="1636"/>
    <cellStyle name="표준 3 4 5 3 3 2" xfId="4519"/>
    <cellStyle name="표준 3 4 5 3 3 3" xfId="7397"/>
    <cellStyle name="표준 3 4 5 3 3 4" xfId="10278"/>
    <cellStyle name="표준 3 4 5 3 3 5" xfId="13156"/>
    <cellStyle name="표준 3 4 5 3 4" xfId="3079"/>
    <cellStyle name="표준 3 4 5 3 5" xfId="5957"/>
    <cellStyle name="표준 3 4 5 3 6" xfId="8838"/>
    <cellStyle name="표준 3 4 5 3 7" xfId="11716"/>
    <cellStyle name="표준 3 4 5 4" xfId="344"/>
    <cellStyle name="표준 3 4 5 4 2" xfId="1064"/>
    <cellStyle name="표준 3 4 5 4 2 2" xfId="2504"/>
    <cellStyle name="표준 3 4 5 4 2 2 2" xfId="5387"/>
    <cellStyle name="표준 3 4 5 4 2 2 3" xfId="8265"/>
    <cellStyle name="표준 3 4 5 4 2 2 4" xfId="11146"/>
    <cellStyle name="표준 3 4 5 4 2 2 5" xfId="14024"/>
    <cellStyle name="표준 3 4 5 4 2 3" xfId="3947"/>
    <cellStyle name="표준 3 4 5 4 2 4" xfId="6825"/>
    <cellStyle name="표준 3 4 5 4 2 5" xfId="9706"/>
    <cellStyle name="표준 3 4 5 4 2 6" xfId="12584"/>
    <cellStyle name="표준 3 4 5 4 3" xfId="1784"/>
    <cellStyle name="표준 3 4 5 4 3 2" xfId="4667"/>
    <cellStyle name="표준 3 4 5 4 3 3" xfId="7545"/>
    <cellStyle name="표준 3 4 5 4 3 4" xfId="10426"/>
    <cellStyle name="표준 3 4 5 4 3 5" xfId="13304"/>
    <cellStyle name="표준 3 4 5 4 4" xfId="3227"/>
    <cellStyle name="표준 3 4 5 4 5" xfId="6105"/>
    <cellStyle name="표준 3 4 5 4 6" xfId="8986"/>
    <cellStyle name="표준 3 4 5 4 7" xfId="11864"/>
    <cellStyle name="표준 3 4 5 5" xfId="486"/>
    <cellStyle name="표준 3 4 5 5 2" xfId="1206"/>
    <cellStyle name="표준 3 4 5 5 2 2" xfId="2646"/>
    <cellStyle name="표준 3 4 5 5 2 2 2" xfId="5529"/>
    <cellStyle name="표준 3 4 5 5 2 2 3" xfId="8407"/>
    <cellStyle name="표준 3 4 5 5 2 2 4" xfId="11288"/>
    <cellStyle name="표준 3 4 5 5 2 2 5" xfId="14166"/>
    <cellStyle name="표준 3 4 5 5 2 3" xfId="4089"/>
    <cellStyle name="표준 3 4 5 5 2 4" xfId="6967"/>
    <cellStyle name="표준 3 4 5 5 2 5" xfId="9848"/>
    <cellStyle name="표준 3 4 5 5 2 6" xfId="12726"/>
    <cellStyle name="표준 3 4 5 5 3" xfId="1926"/>
    <cellStyle name="표준 3 4 5 5 3 2" xfId="4809"/>
    <cellStyle name="표준 3 4 5 5 3 3" xfId="7687"/>
    <cellStyle name="표준 3 4 5 5 3 4" xfId="10568"/>
    <cellStyle name="표준 3 4 5 5 3 5" xfId="13446"/>
    <cellStyle name="표준 3 4 5 5 4" xfId="3369"/>
    <cellStyle name="표준 3 4 5 5 5" xfId="6247"/>
    <cellStyle name="표준 3 4 5 5 6" xfId="9128"/>
    <cellStyle name="표준 3 4 5 5 7" xfId="12006"/>
    <cellStyle name="표준 3 4 5 6" xfId="628"/>
    <cellStyle name="표준 3 4 5 6 2" xfId="1348"/>
    <cellStyle name="표준 3 4 5 6 2 2" xfId="2788"/>
    <cellStyle name="표준 3 4 5 6 2 2 2" xfId="5671"/>
    <cellStyle name="표준 3 4 5 6 2 2 3" xfId="8549"/>
    <cellStyle name="표준 3 4 5 6 2 2 4" xfId="11430"/>
    <cellStyle name="표준 3 4 5 6 2 2 5" xfId="14308"/>
    <cellStyle name="표준 3 4 5 6 2 3" xfId="4231"/>
    <cellStyle name="표준 3 4 5 6 2 4" xfId="7109"/>
    <cellStyle name="표준 3 4 5 6 2 5" xfId="9990"/>
    <cellStyle name="표준 3 4 5 6 2 6" xfId="12868"/>
    <cellStyle name="표준 3 4 5 6 3" xfId="2068"/>
    <cellStyle name="표준 3 4 5 6 3 2" xfId="4951"/>
    <cellStyle name="표준 3 4 5 6 3 3" xfId="7829"/>
    <cellStyle name="표준 3 4 5 6 3 4" xfId="10710"/>
    <cellStyle name="표준 3 4 5 6 3 5" xfId="13588"/>
    <cellStyle name="표준 3 4 5 6 4" xfId="3511"/>
    <cellStyle name="표준 3 4 5 6 5" xfId="6389"/>
    <cellStyle name="표준 3 4 5 6 6" xfId="9270"/>
    <cellStyle name="표준 3 4 5 6 7" xfId="12148"/>
    <cellStyle name="표준 3 4 5 7" xfId="772"/>
    <cellStyle name="표준 3 4 5 7 2" xfId="2212"/>
    <cellStyle name="표준 3 4 5 7 2 2" xfId="5095"/>
    <cellStyle name="표준 3 4 5 7 2 3" xfId="7973"/>
    <cellStyle name="표준 3 4 5 7 2 4" xfId="10854"/>
    <cellStyle name="표준 3 4 5 7 2 5" xfId="13732"/>
    <cellStyle name="표준 3 4 5 7 3" xfId="3655"/>
    <cellStyle name="표준 3 4 5 7 4" xfId="6533"/>
    <cellStyle name="표준 3 4 5 7 5" xfId="9414"/>
    <cellStyle name="표준 3 4 5 7 6" xfId="12292"/>
    <cellStyle name="표준 3 4 5 8" xfId="1492"/>
    <cellStyle name="표준 3 4 5 8 2" xfId="4375"/>
    <cellStyle name="표준 3 4 5 8 3" xfId="7253"/>
    <cellStyle name="표준 3 4 5 8 4" xfId="10134"/>
    <cellStyle name="표준 3 4 5 8 5" xfId="13012"/>
    <cellStyle name="표준 3 4 5 9" xfId="2935"/>
    <cellStyle name="표준 3 4 6" xfId="88"/>
    <cellStyle name="표준 3 4 6 10" xfId="8730"/>
    <cellStyle name="표준 3 4 6 11" xfId="11608"/>
    <cellStyle name="표준 3 4 6 2" xfId="232"/>
    <cellStyle name="표준 3 4 6 2 2" xfId="952"/>
    <cellStyle name="표준 3 4 6 2 2 2" xfId="2392"/>
    <cellStyle name="표준 3 4 6 2 2 2 2" xfId="5275"/>
    <cellStyle name="표준 3 4 6 2 2 2 3" xfId="8153"/>
    <cellStyle name="표준 3 4 6 2 2 2 4" xfId="11034"/>
    <cellStyle name="표준 3 4 6 2 2 2 5" xfId="13912"/>
    <cellStyle name="표준 3 4 6 2 2 3" xfId="3835"/>
    <cellStyle name="표준 3 4 6 2 2 4" xfId="6713"/>
    <cellStyle name="표준 3 4 6 2 2 5" xfId="9594"/>
    <cellStyle name="표준 3 4 6 2 2 6" xfId="12472"/>
    <cellStyle name="표준 3 4 6 2 3" xfId="1672"/>
    <cellStyle name="표준 3 4 6 2 3 2" xfId="4555"/>
    <cellStyle name="표준 3 4 6 2 3 3" xfId="7433"/>
    <cellStyle name="표준 3 4 6 2 3 4" xfId="10314"/>
    <cellStyle name="표준 3 4 6 2 3 5" xfId="13192"/>
    <cellStyle name="표준 3 4 6 2 4" xfId="3115"/>
    <cellStyle name="표준 3 4 6 2 5" xfId="5993"/>
    <cellStyle name="표준 3 4 6 2 6" xfId="8874"/>
    <cellStyle name="표준 3 4 6 2 7" xfId="11752"/>
    <cellStyle name="표준 3 4 6 3" xfId="380"/>
    <cellStyle name="표준 3 4 6 3 2" xfId="1100"/>
    <cellStyle name="표준 3 4 6 3 2 2" xfId="2540"/>
    <cellStyle name="표준 3 4 6 3 2 2 2" xfId="5423"/>
    <cellStyle name="표준 3 4 6 3 2 2 3" xfId="8301"/>
    <cellStyle name="표준 3 4 6 3 2 2 4" xfId="11182"/>
    <cellStyle name="표준 3 4 6 3 2 2 5" xfId="14060"/>
    <cellStyle name="표준 3 4 6 3 2 3" xfId="3983"/>
    <cellStyle name="표준 3 4 6 3 2 4" xfId="6861"/>
    <cellStyle name="표준 3 4 6 3 2 5" xfId="9742"/>
    <cellStyle name="표준 3 4 6 3 2 6" xfId="12620"/>
    <cellStyle name="표준 3 4 6 3 3" xfId="1820"/>
    <cellStyle name="표준 3 4 6 3 3 2" xfId="4703"/>
    <cellStyle name="표준 3 4 6 3 3 3" xfId="7581"/>
    <cellStyle name="표준 3 4 6 3 3 4" xfId="10462"/>
    <cellStyle name="표준 3 4 6 3 3 5" xfId="13340"/>
    <cellStyle name="표준 3 4 6 3 4" xfId="3263"/>
    <cellStyle name="표준 3 4 6 3 5" xfId="6141"/>
    <cellStyle name="표준 3 4 6 3 6" xfId="9022"/>
    <cellStyle name="표준 3 4 6 3 7" xfId="11900"/>
    <cellStyle name="표준 3 4 6 4" xfId="522"/>
    <cellStyle name="표준 3 4 6 4 2" xfId="1242"/>
    <cellStyle name="표준 3 4 6 4 2 2" xfId="2682"/>
    <cellStyle name="표준 3 4 6 4 2 2 2" xfId="5565"/>
    <cellStyle name="표준 3 4 6 4 2 2 3" xfId="8443"/>
    <cellStyle name="표준 3 4 6 4 2 2 4" xfId="11324"/>
    <cellStyle name="표준 3 4 6 4 2 2 5" xfId="14202"/>
    <cellStyle name="표준 3 4 6 4 2 3" xfId="4125"/>
    <cellStyle name="표준 3 4 6 4 2 4" xfId="7003"/>
    <cellStyle name="표준 3 4 6 4 2 5" xfId="9884"/>
    <cellStyle name="표준 3 4 6 4 2 6" xfId="12762"/>
    <cellStyle name="표준 3 4 6 4 3" xfId="1962"/>
    <cellStyle name="표준 3 4 6 4 3 2" xfId="4845"/>
    <cellStyle name="표준 3 4 6 4 3 3" xfId="7723"/>
    <cellStyle name="표준 3 4 6 4 3 4" xfId="10604"/>
    <cellStyle name="표준 3 4 6 4 3 5" xfId="13482"/>
    <cellStyle name="표준 3 4 6 4 4" xfId="3405"/>
    <cellStyle name="표준 3 4 6 4 5" xfId="6283"/>
    <cellStyle name="표준 3 4 6 4 6" xfId="9164"/>
    <cellStyle name="표준 3 4 6 4 7" xfId="12042"/>
    <cellStyle name="표준 3 4 6 5" xfId="664"/>
    <cellStyle name="표준 3 4 6 5 2" xfId="1384"/>
    <cellStyle name="표준 3 4 6 5 2 2" xfId="2824"/>
    <cellStyle name="표준 3 4 6 5 2 2 2" xfId="5707"/>
    <cellStyle name="표준 3 4 6 5 2 2 3" xfId="8585"/>
    <cellStyle name="표준 3 4 6 5 2 2 4" xfId="11466"/>
    <cellStyle name="표준 3 4 6 5 2 2 5" xfId="14344"/>
    <cellStyle name="표준 3 4 6 5 2 3" xfId="4267"/>
    <cellStyle name="표준 3 4 6 5 2 4" xfId="7145"/>
    <cellStyle name="표준 3 4 6 5 2 5" xfId="10026"/>
    <cellStyle name="표준 3 4 6 5 2 6" xfId="12904"/>
    <cellStyle name="표준 3 4 6 5 3" xfId="2104"/>
    <cellStyle name="표준 3 4 6 5 3 2" xfId="4987"/>
    <cellStyle name="표준 3 4 6 5 3 3" xfId="7865"/>
    <cellStyle name="표준 3 4 6 5 3 4" xfId="10746"/>
    <cellStyle name="표준 3 4 6 5 3 5" xfId="13624"/>
    <cellStyle name="표준 3 4 6 5 4" xfId="3547"/>
    <cellStyle name="표준 3 4 6 5 5" xfId="6425"/>
    <cellStyle name="표준 3 4 6 5 6" xfId="9306"/>
    <cellStyle name="표준 3 4 6 5 7" xfId="12184"/>
    <cellStyle name="표준 3 4 6 6" xfId="808"/>
    <cellStyle name="표준 3 4 6 6 2" xfId="2248"/>
    <cellStyle name="표준 3 4 6 6 2 2" xfId="5131"/>
    <cellStyle name="표준 3 4 6 6 2 3" xfId="8009"/>
    <cellStyle name="표준 3 4 6 6 2 4" xfId="10890"/>
    <cellStyle name="표준 3 4 6 6 2 5" xfId="13768"/>
    <cellStyle name="표준 3 4 6 6 3" xfId="3691"/>
    <cellStyle name="표준 3 4 6 6 4" xfId="6569"/>
    <cellStyle name="표준 3 4 6 6 5" xfId="9450"/>
    <cellStyle name="표준 3 4 6 6 6" xfId="12328"/>
    <cellStyle name="표준 3 4 6 7" xfId="1528"/>
    <cellStyle name="표준 3 4 6 7 2" xfId="4411"/>
    <cellStyle name="표준 3 4 6 7 3" xfId="7289"/>
    <cellStyle name="표준 3 4 6 7 4" xfId="10170"/>
    <cellStyle name="표준 3 4 6 7 5" xfId="13048"/>
    <cellStyle name="표준 3 4 6 8" xfId="2971"/>
    <cellStyle name="표준 3 4 6 9" xfId="5849"/>
    <cellStyle name="표준 3 4 7" xfId="160"/>
    <cellStyle name="표준 3 4 7 2" xfId="880"/>
    <cellStyle name="표준 3 4 7 2 2" xfId="2320"/>
    <cellStyle name="표준 3 4 7 2 2 2" xfId="5203"/>
    <cellStyle name="표준 3 4 7 2 2 3" xfId="8081"/>
    <cellStyle name="표준 3 4 7 2 2 4" xfId="10962"/>
    <cellStyle name="표준 3 4 7 2 2 5" xfId="13840"/>
    <cellStyle name="표준 3 4 7 2 3" xfId="3763"/>
    <cellStyle name="표준 3 4 7 2 4" xfId="6641"/>
    <cellStyle name="표준 3 4 7 2 5" xfId="9522"/>
    <cellStyle name="표준 3 4 7 2 6" xfId="12400"/>
    <cellStyle name="표준 3 4 7 3" xfId="1600"/>
    <cellStyle name="표준 3 4 7 3 2" xfId="4483"/>
    <cellStyle name="표준 3 4 7 3 3" xfId="7361"/>
    <cellStyle name="표준 3 4 7 3 4" xfId="10242"/>
    <cellStyle name="표준 3 4 7 3 5" xfId="13120"/>
    <cellStyle name="표준 3 4 7 4" xfId="3043"/>
    <cellStyle name="표준 3 4 7 5" xfId="5921"/>
    <cellStyle name="표준 3 4 7 6" xfId="8802"/>
    <cellStyle name="표준 3 4 7 7" xfId="11680"/>
    <cellStyle name="표준 3 4 8" xfId="307"/>
    <cellStyle name="표준 3 4 8 2" xfId="1027"/>
    <cellStyle name="표준 3 4 8 2 2" xfId="2467"/>
    <cellStyle name="표준 3 4 8 2 2 2" xfId="5350"/>
    <cellStyle name="표준 3 4 8 2 2 3" xfId="8228"/>
    <cellStyle name="표준 3 4 8 2 2 4" xfId="11109"/>
    <cellStyle name="표준 3 4 8 2 2 5" xfId="13987"/>
    <cellStyle name="표준 3 4 8 2 3" xfId="3910"/>
    <cellStyle name="표준 3 4 8 2 4" xfId="6788"/>
    <cellStyle name="표준 3 4 8 2 5" xfId="9669"/>
    <cellStyle name="표준 3 4 8 2 6" xfId="12547"/>
    <cellStyle name="표준 3 4 8 3" xfId="1747"/>
    <cellStyle name="표준 3 4 8 3 2" xfId="4630"/>
    <cellStyle name="표준 3 4 8 3 3" xfId="7508"/>
    <cellStyle name="표준 3 4 8 3 4" xfId="10389"/>
    <cellStyle name="표준 3 4 8 3 5" xfId="13267"/>
    <cellStyle name="표준 3 4 8 4" xfId="3190"/>
    <cellStyle name="표준 3 4 8 5" xfId="6068"/>
    <cellStyle name="표준 3 4 8 6" xfId="8949"/>
    <cellStyle name="표준 3 4 8 7" xfId="11827"/>
    <cellStyle name="표준 3 4 9" xfId="450"/>
    <cellStyle name="표준 3 4 9 2" xfId="1170"/>
    <cellStyle name="표준 3 4 9 2 2" xfId="2610"/>
    <cellStyle name="표준 3 4 9 2 2 2" xfId="5493"/>
    <cellStyle name="표준 3 4 9 2 2 3" xfId="8371"/>
    <cellStyle name="표준 3 4 9 2 2 4" xfId="11252"/>
    <cellStyle name="표준 3 4 9 2 2 5" xfId="14130"/>
    <cellStyle name="표준 3 4 9 2 3" xfId="4053"/>
    <cellStyle name="표준 3 4 9 2 4" xfId="6931"/>
    <cellStyle name="표준 3 4 9 2 5" xfId="9812"/>
    <cellStyle name="표준 3 4 9 2 6" xfId="12690"/>
    <cellStyle name="표준 3 4 9 3" xfId="1890"/>
    <cellStyle name="표준 3 4 9 3 2" xfId="4773"/>
    <cellStyle name="표준 3 4 9 3 3" xfId="7651"/>
    <cellStyle name="표준 3 4 9 3 4" xfId="10532"/>
    <cellStyle name="표준 3 4 9 3 5" xfId="13410"/>
    <cellStyle name="표준 3 4 9 4" xfId="3333"/>
    <cellStyle name="표준 3 4 9 5" xfId="6211"/>
    <cellStyle name="표준 3 4 9 6" xfId="9092"/>
    <cellStyle name="표준 3 4 9 7" xfId="11970"/>
    <cellStyle name="표준 3 5" xfId="15"/>
    <cellStyle name="표준 3 5 10" xfId="593"/>
    <cellStyle name="표준 3 5 10 2" xfId="1313"/>
    <cellStyle name="표준 3 5 10 2 2" xfId="2753"/>
    <cellStyle name="표준 3 5 10 2 2 2" xfId="5636"/>
    <cellStyle name="표준 3 5 10 2 2 3" xfId="8514"/>
    <cellStyle name="표준 3 5 10 2 2 4" xfId="11395"/>
    <cellStyle name="표준 3 5 10 2 2 5" xfId="14273"/>
    <cellStyle name="표준 3 5 10 2 3" xfId="4196"/>
    <cellStyle name="표준 3 5 10 2 4" xfId="7074"/>
    <cellStyle name="표준 3 5 10 2 5" xfId="9955"/>
    <cellStyle name="표준 3 5 10 2 6" xfId="12833"/>
    <cellStyle name="표준 3 5 10 3" xfId="2033"/>
    <cellStyle name="표준 3 5 10 3 2" xfId="4916"/>
    <cellStyle name="표준 3 5 10 3 3" xfId="7794"/>
    <cellStyle name="표준 3 5 10 3 4" xfId="10675"/>
    <cellStyle name="표준 3 5 10 3 5" xfId="13553"/>
    <cellStyle name="표준 3 5 10 4" xfId="3476"/>
    <cellStyle name="표준 3 5 10 5" xfId="6354"/>
    <cellStyle name="표준 3 5 10 6" xfId="9235"/>
    <cellStyle name="표준 3 5 10 7" xfId="12113"/>
    <cellStyle name="표준 3 5 11" xfId="737"/>
    <cellStyle name="표준 3 5 11 2" xfId="2177"/>
    <cellStyle name="표준 3 5 11 2 2" xfId="5060"/>
    <cellStyle name="표준 3 5 11 2 3" xfId="7938"/>
    <cellStyle name="표준 3 5 11 2 4" xfId="10819"/>
    <cellStyle name="표준 3 5 11 2 5" xfId="13697"/>
    <cellStyle name="표준 3 5 11 3" xfId="3620"/>
    <cellStyle name="표준 3 5 11 4" xfId="6498"/>
    <cellStyle name="표준 3 5 11 5" xfId="9379"/>
    <cellStyle name="표준 3 5 11 6" xfId="12257"/>
    <cellStyle name="표준 3 5 12" xfId="1457"/>
    <cellStyle name="표준 3 5 12 2" xfId="4340"/>
    <cellStyle name="표준 3 5 12 3" xfId="7218"/>
    <cellStyle name="표준 3 5 12 4" xfId="10099"/>
    <cellStyle name="표준 3 5 12 5" xfId="12977"/>
    <cellStyle name="표준 3 5 13" xfId="2900"/>
    <cellStyle name="표준 3 5 14" xfId="5778"/>
    <cellStyle name="표준 3 5 15" xfId="8659"/>
    <cellStyle name="표준 3 5 16" xfId="11537"/>
    <cellStyle name="표준 3 5 2" xfId="34"/>
    <cellStyle name="표준 3 5 2 10" xfId="1474"/>
    <cellStyle name="표준 3 5 2 10 2" xfId="4357"/>
    <cellStyle name="표준 3 5 2 10 3" xfId="7235"/>
    <cellStyle name="표준 3 5 2 10 4" xfId="10116"/>
    <cellStyle name="표준 3 5 2 10 5" xfId="12994"/>
    <cellStyle name="표준 3 5 2 11" xfId="2917"/>
    <cellStyle name="표준 3 5 2 12" xfId="5795"/>
    <cellStyle name="표준 3 5 2 13" xfId="8676"/>
    <cellStyle name="표준 3 5 2 14" xfId="11554"/>
    <cellStyle name="표준 3 5 2 2" xfId="35"/>
    <cellStyle name="표준 3 5 2 2 10" xfId="2918"/>
    <cellStyle name="표준 3 5 2 2 11" xfId="5796"/>
    <cellStyle name="표준 3 5 2 2 12" xfId="8677"/>
    <cellStyle name="표준 3 5 2 2 13" xfId="11555"/>
    <cellStyle name="표준 3 5 2 2 2" xfId="71"/>
    <cellStyle name="표준 3 5 2 2 2 10" xfId="5832"/>
    <cellStyle name="표준 3 5 2 2 2 11" xfId="8713"/>
    <cellStyle name="표준 3 5 2 2 2 12" xfId="11591"/>
    <cellStyle name="표준 3 5 2 2 2 2" xfId="143"/>
    <cellStyle name="표준 3 5 2 2 2 2 10" xfId="8785"/>
    <cellStyle name="표준 3 5 2 2 2 2 11" xfId="11663"/>
    <cellStyle name="표준 3 5 2 2 2 2 2" xfId="287"/>
    <cellStyle name="표준 3 5 2 2 2 2 2 2" xfId="1007"/>
    <cellStyle name="표준 3 5 2 2 2 2 2 2 2" xfId="2447"/>
    <cellStyle name="표준 3 5 2 2 2 2 2 2 2 2" xfId="5330"/>
    <cellStyle name="표준 3 5 2 2 2 2 2 2 2 3" xfId="8208"/>
    <cellStyle name="표준 3 5 2 2 2 2 2 2 2 4" xfId="11089"/>
    <cellStyle name="표준 3 5 2 2 2 2 2 2 2 5" xfId="13967"/>
    <cellStyle name="표준 3 5 2 2 2 2 2 2 3" xfId="3890"/>
    <cellStyle name="표준 3 5 2 2 2 2 2 2 4" xfId="6768"/>
    <cellStyle name="표준 3 5 2 2 2 2 2 2 5" xfId="9649"/>
    <cellStyle name="표준 3 5 2 2 2 2 2 2 6" xfId="12527"/>
    <cellStyle name="표준 3 5 2 2 2 2 2 3" xfId="1727"/>
    <cellStyle name="표준 3 5 2 2 2 2 2 3 2" xfId="4610"/>
    <cellStyle name="표준 3 5 2 2 2 2 2 3 3" xfId="7488"/>
    <cellStyle name="표준 3 5 2 2 2 2 2 3 4" xfId="10369"/>
    <cellStyle name="표준 3 5 2 2 2 2 2 3 5" xfId="13247"/>
    <cellStyle name="표준 3 5 2 2 2 2 2 4" xfId="3170"/>
    <cellStyle name="표준 3 5 2 2 2 2 2 5" xfId="6048"/>
    <cellStyle name="표준 3 5 2 2 2 2 2 6" xfId="8929"/>
    <cellStyle name="표준 3 5 2 2 2 2 2 7" xfId="11807"/>
    <cellStyle name="표준 3 5 2 2 2 2 3" xfId="435"/>
    <cellStyle name="표준 3 5 2 2 2 2 3 2" xfId="1155"/>
    <cellStyle name="표준 3 5 2 2 2 2 3 2 2" xfId="2595"/>
    <cellStyle name="표준 3 5 2 2 2 2 3 2 2 2" xfId="5478"/>
    <cellStyle name="표준 3 5 2 2 2 2 3 2 2 3" xfId="8356"/>
    <cellStyle name="표준 3 5 2 2 2 2 3 2 2 4" xfId="11237"/>
    <cellStyle name="표준 3 5 2 2 2 2 3 2 2 5" xfId="14115"/>
    <cellStyle name="표준 3 5 2 2 2 2 3 2 3" xfId="4038"/>
    <cellStyle name="표준 3 5 2 2 2 2 3 2 4" xfId="6916"/>
    <cellStyle name="표준 3 5 2 2 2 2 3 2 5" xfId="9797"/>
    <cellStyle name="표준 3 5 2 2 2 2 3 2 6" xfId="12675"/>
    <cellStyle name="표준 3 5 2 2 2 2 3 3" xfId="1875"/>
    <cellStyle name="표준 3 5 2 2 2 2 3 3 2" xfId="4758"/>
    <cellStyle name="표준 3 5 2 2 2 2 3 3 3" xfId="7636"/>
    <cellStyle name="표준 3 5 2 2 2 2 3 3 4" xfId="10517"/>
    <cellStyle name="표준 3 5 2 2 2 2 3 3 5" xfId="13395"/>
    <cellStyle name="표준 3 5 2 2 2 2 3 4" xfId="3318"/>
    <cellStyle name="표준 3 5 2 2 2 2 3 5" xfId="6196"/>
    <cellStyle name="표준 3 5 2 2 2 2 3 6" xfId="9077"/>
    <cellStyle name="표준 3 5 2 2 2 2 3 7" xfId="11955"/>
    <cellStyle name="표준 3 5 2 2 2 2 4" xfId="577"/>
    <cellStyle name="표준 3 5 2 2 2 2 4 2" xfId="1297"/>
    <cellStyle name="표준 3 5 2 2 2 2 4 2 2" xfId="2737"/>
    <cellStyle name="표준 3 5 2 2 2 2 4 2 2 2" xfId="5620"/>
    <cellStyle name="표준 3 5 2 2 2 2 4 2 2 3" xfId="8498"/>
    <cellStyle name="표준 3 5 2 2 2 2 4 2 2 4" xfId="11379"/>
    <cellStyle name="표준 3 5 2 2 2 2 4 2 2 5" xfId="14257"/>
    <cellStyle name="표준 3 5 2 2 2 2 4 2 3" xfId="4180"/>
    <cellStyle name="표준 3 5 2 2 2 2 4 2 4" xfId="7058"/>
    <cellStyle name="표준 3 5 2 2 2 2 4 2 5" xfId="9939"/>
    <cellStyle name="표준 3 5 2 2 2 2 4 2 6" xfId="12817"/>
    <cellStyle name="표준 3 5 2 2 2 2 4 3" xfId="2017"/>
    <cellStyle name="표준 3 5 2 2 2 2 4 3 2" xfId="4900"/>
    <cellStyle name="표준 3 5 2 2 2 2 4 3 3" xfId="7778"/>
    <cellStyle name="표준 3 5 2 2 2 2 4 3 4" xfId="10659"/>
    <cellStyle name="표준 3 5 2 2 2 2 4 3 5" xfId="13537"/>
    <cellStyle name="표준 3 5 2 2 2 2 4 4" xfId="3460"/>
    <cellStyle name="표준 3 5 2 2 2 2 4 5" xfId="6338"/>
    <cellStyle name="표준 3 5 2 2 2 2 4 6" xfId="9219"/>
    <cellStyle name="표준 3 5 2 2 2 2 4 7" xfId="12097"/>
    <cellStyle name="표준 3 5 2 2 2 2 5" xfId="719"/>
    <cellStyle name="표준 3 5 2 2 2 2 5 2" xfId="1439"/>
    <cellStyle name="표준 3 5 2 2 2 2 5 2 2" xfId="2879"/>
    <cellStyle name="표준 3 5 2 2 2 2 5 2 2 2" xfId="5762"/>
    <cellStyle name="표준 3 5 2 2 2 2 5 2 2 3" xfId="8640"/>
    <cellStyle name="표준 3 5 2 2 2 2 5 2 2 4" xfId="11521"/>
    <cellStyle name="표준 3 5 2 2 2 2 5 2 2 5" xfId="14399"/>
    <cellStyle name="표준 3 5 2 2 2 2 5 2 3" xfId="4322"/>
    <cellStyle name="표준 3 5 2 2 2 2 5 2 4" xfId="7200"/>
    <cellStyle name="표준 3 5 2 2 2 2 5 2 5" xfId="10081"/>
    <cellStyle name="표준 3 5 2 2 2 2 5 2 6" xfId="12959"/>
    <cellStyle name="표준 3 5 2 2 2 2 5 3" xfId="2159"/>
    <cellStyle name="표준 3 5 2 2 2 2 5 3 2" xfId="5042"/>
    <cellStyle name="표준 3 5 2 2 2 2 5 3 3" xfId="7920"/>
    <cellStyle name="표준 3 5 2 2 2 2 5 3 4" xfId="10801"/>
    <cellStyle name="표준 3 5 2 2 2 2 5 3 5" xfId="13679"/>
    <cellStyle name="표준 3 5 2 2 2 2 5 4" xfId="3602"/>
    <cellStyle name="표준 3 5 2 2 2 2 5 5" xfId="6480"/>
    <cellStyle name="표준 3 5 2 2 2 2 5 6" xfId="9361"/>
    <cellStyle name="표준 3 5 2 2 2 2 5 7" xfId="12239"/>
    <cellStyle name="표준 3 5 2 2 2 2 6" xfId="863"/>
    <cellStyle name="표준 3 5 2 2 2 2 6 2" xfId="2303"/>
    <cellStyle name="표준 3 5 2 2 2 2 6 2 2" xfId="5186"/>
    <cellStyle name="표준 3 5 2 2 2 2 6 2 3" xfId="8064"/>
    <cellStyle name="표준 3 5 2 2 2 2 6 2 4" xfId="10945"/>
    <cellStyle name="표준 3 5 2 2 2 2 6 2 5" xfId="13823"/>
    <cellStyle name="표준 3 5 2 2 2 2 6 3" xfId="3746"/>
    <cellStyle name="표준 3 5 2 2 2 2 6 4" xfId="6624"/>
    <cellStyle name="표준 3 5 2 2 2 2 6 5" xfId="9505"/>
    <cellStyle name="표준 3 5 2 2 2 2 6 6" xfId="12383"/>
    <cellStyle name="표준 3 5 2 2 2 2 7" xfId="1583"/>
    <cellStyle name="표준 3 5 2 2 2 2 7 2" xfId="4466"/>
    <cellStyle name="표준 3 5 2 2 2 2 7 3" xfId="7344"/>
    <cellStyle name="표준 3 5 2 2 2 2 7 4" xfId="10225"/>
    <cellStyle name="표준 3 5 2 2 2 2 7 5" xfId="13103"/>
    <cellStyle name="표준 3 5 2 2 2 2 8" xfId="3026"/>
    <cellStyle name="표준 3 5 2 2 2 2 9" xfId="5904"/>
    <cellStyle name="표준 3 5 2 2 2 3" xfId="215"/>
    <cellStyle name="표준 3 5 2 2 2 3 2" xfId="935"/>
    <cellStyle name="표준 3 5 2 2 2 3 2 2" xfId="2375"/>
    <cellStyle name="표준 3 5 2 2 2 3 2 2 2" xfId="5258"/>
    <cellStyle name="표준 3 5 2 2 2 3 2 2 3" xfId="8136"/>
    <cellStyle name="표준 3 5 2 2 2 3 2 2 4" xfId="11017"/>
    <cellStyle name="표준 3 5 2 2 2 3 2 2 5" xfId="13895"/>
    <cellStyle name="표준 3 5 2 2 2 3 2 3" xfId="3818"/>
    <cellStyle name="표준 3 5 2 2 2 3 2 4" xfId="6696"/>
    <cellStyle name="표준 3 5 2 2 2 3 2 5" xfId="9577"/>
    <cellStyle name="표준 3 5 2 2 2 3 2 6" xfId="12455"/>
    <cellStyle name="표준 3 5 2 2 2 3 3" xfId="1655"/>
    <cellStyle name="표준 3 5 2 2 2 3 3 2" xfId="4538"/>
    <cellStyle name="표준 3 5 2 2 2 3 3 3" xfId="7416"/>
    <cellStyle name="표준 3 5 2 2 2 3 3 4" xfId="10297"/>
    <cellStyle name="표준 3 5 2 2 2 3 3 5" xfId="13175"/>
    <cellStyle name="표준 3 5 2 2 2 3 4" xfId="3098"/>
    <cellStyle name="표준 3 5 2 2 2 3 5" xfId="5976"/>
    <cellStyle name="표준 3 5 2 2 2 3 6" xfId="8857"/>
    <cellStyle name="표준 3 5 2 2 2 3 7" xfId="11735"/>
    <cellStyle name="표준 3 5 2 2 2 4" xfId="363"/>
    <cellStyle name="표준 3 5 2 2 2 4 2" xfId="1083"/>
    <cellStyle name="표준 3 5 2 2 2 4 2 2" xfId="2523"/>
    <cellStyle name="표준 3 5 2 2 2 4 2 2 2" xfId="5406"/>
    <cellStyle name="표준 3 5 2 2 2 4 2 2 3" xfId="8284"/>
    <cellStyle name="표준 3 5 2 2 2 4 2 2 4" xfId="11165"/>
    <cellStyle name="표준 3 5 2 2 2 4 2 2 5" xfId="14043"/>
    <cellStyle name="표준 3 5 2 2 2 4 2 3" xfId="3966"/>
    <cellStyle name="표준 3 5 2 2 2 4 2 4" xfId="6844"/>
    <cellStyle name="표준 3 5 2 2 2 4 2 5" xfId="9725"/>
    <cellStyle name="표준 3 5 2 2 2 4 2 6" xfId="12603"/>
    <cellStyle name="표준 3 5 2 2 2 4 3" xfId="1803"/>
    <cellStyle name="표준 3 5 2 2 2 4 3 2" xfId="4686"/>
    <cellStyle name="표준 3 5 2 2 2 4 3 3" xfId="7564"/>
    <cellStyle name="표준 3 5 2 2 2 4 3 4" xfId="10445"/>
    <cellStyle name="표준 3 5 2 2 2 4 3 5" xfId="13323"/>
    <cellStyle name="표준 3 5 2 2 2 4 4" xfId="3246"/>
    <cellStyle name="표준 3 5 2 2 2 4 5" xfId="6124"/>
    <cellStyle name="표준 3 5 2 2 2 4 6" xfId="9005"/>
    <cellStyle name="표준 3 5 2 2 2 4 7" xfId="11883"/>
    <cellStyle name="표준 3 5 2 2 2 5" xfId="505"/>
    <cellStyle name="표준 3 5 2 2 2 5 2" xfId="1225"/>
    <cellStyle name="표준 3 5 2 2 2 5 2 2" xfId="2665"/>
    <cellStyle name="표준 3 5 2 2 2 5 2 2 2" xfId="5548"/>
    <cellStyle name="표준 3 5 2 2 2 5 2 2 3" xfId="8426"/>
    <cellStyle name="표준 3 5 2 2 2 5 2 2 4" xfId="11307"/>
    <cellStyle name="표준 3 5 2 2 2 5 2 2 5" xfId="14185"/>
    <cellStyle name="표준 3 5 2 2 2 5 2 3" xfId="4108"/>
    <cellStyle name="표준 3 5 2 2 2 5 2 4" xfId="6986"/>
    <cellStyle name="표준 3 5 2 2 2 5 2 5" xfId="9867"/>
    <cellStyle name="표준 3 5 2 2 2 5 2 6" xfId="12745"/>
    <cellStyle name="표준 3 5 2 2 2 5 3" xfId="1945"/>
    <cellStyle name="표준 3 5 2 2 2 5 3 2" xfId="4828"/>
    <cellStyle name="표준 3 5 2 2 2 5 3 3" xfId="7706"/>
    <cellStyle name="표준 3 5 2 2 2 5 3 4" xfId="10587"/>
    <cellStyle name="표준 3 5 2 2 2 5 3 5" xfId="13465"/>
    <cellStyle name="표준 3 5 2 2 2 5 4" xfId="3388"/>
    <cellStyle name="표준 3 5 2 2 2 5 5" xfId="6266"/>
    <cellStyle name="표준 3 5 2 2 2 5 6" xfId="9147"/>
    <cellStyle name="표준 3 5 2 2 2 5 7" xfId="12025"/>
    <cellStyle name="표준 3 5 2 2 2 6" xfId="647"/>
    <cellStyle name="표준 3 5 2 2 2 6 2" xfId="1367"/>
    <cellStyle name="표준 3 5 2 2 2 6 2 2" xfId="2807"/>
    <cellStyle name="표준 3 5 2 2 2 6 2 2 2" xfId="5690"/>
    <cellStyle name="표준 3 5 2 2 2 6 2 2 3" xfId="8568"/>
    <cellStyle name="표준 3 5 2 2 2 6 2 2 4" xfId="11449"/>
    <cellStyle name="표준 3 5 2 2 2 6 2 2 5" xfId="14327"/>
    <cellStyle name="표준 3 5 2 2 2 6 2 3" xfId="4250"/>
    <cellStyle name="표준 3 5 2 2 2 6 2 4" xfId="7128"/>
    <cellStyle name="표준 3 5 2 2 2 6 2 5" xfId="10009"/>
    <cellStyle name="표준 3 5 2 2 2 6 2 6" xfId="12887"/>
    <cellStyle name="표준 3 5 2 2 2 6 3" xfId="2087"/>
    <cellStyle name="표준 3 5 2 2 2 6 3 2" xfId="4970"/>
    <cellStyle name="표준 3 5 2 2 2 6 3 3" xfId="7848"/>
    <cellStyle name="표준 3 5 2 2 2 6 3 4" xfId="10729"/>
    <cellStyle name="표준 3 5 2 2 2 6 3 5" xfId="13607"/>
    <cellStyle name="표준 3 5 2 2 2 6 4" xfId="3530"/>
    <cellStyle name="표준 3 5 2 2 2 6 5" xfId="6408"/>
    <cellStyle name="표준 3 5 2 2 2 6 6" xfId="9289"/>
    <cellStyle name="표준 3 5 2 2 2 6 7" xfId="12167"/>
    <cellStyle name="표준 3 5 2 2 2 7" xfId="791"/>
    <cellStyle name="표준 3 5 2 2 2 7 2" xfId="2231"/>
    <cellStyle name="표준 3 5 2 2 2 7 2 2" xfId="5114"/>
    <cellStyle name="표준 3 5 2 2 2 7 2 3" xfId="7992"/>
    <cellStyle name="표준 3 5 2 2 2 7 2 4" xfId="10873"/>
    <cellStyle name="표준 3 5 2 2 2 7 2 5" xfId="13751"/>
    <cellStyle name="표준 3 5 2 2 2 7 3" xfId="3674"/>
    <cellStyle name="표준 3 5 2 2 2 7 4" xfId="6552"/>
    <cellStyle name="표준 3 5 2 2 2 7 5" xfId="9433"/>
    <cellStyle name="표준 3 5 2 2 2 7 6" xfId="12311"/>
    <cellStyle name="표준 3 5 2 2 2 8" xfId="1511"/>
    <cellStyle name="표준 3 5 2 2 2 8 2" xfId="4394"/>
    <cellStyle name="표준 3 5 2 2 2 8 3" xfId="7272"/>
    <cellStyle name="표준 3 5 2 2 2 8 4" xfId="10153"/>
    <cellStyle name="표준 3 5 2 2 2 8 5" xfId="13031"/>
    <cellStyle name="표준 3 5 2 2 2 9" xfId="2954"/>
    <cellStyle name="표준 3 5 2 2 3" xfId="107"/>
    <cellStyle name="표준 3 5 2 2 3 10" xfId="8749"/>
    <cellStyle name="표준 3 5 2 2 3 11" xfId="11627"/>
    <cellStyle name="표준 3 5 2 2 3 2" xfId="251"/>
    <cellStyle name="표준 3 5 2 2 3 2 2" xfId="971"/>
    <cellStyle name="표준 3 5 2 2 3 2 2 2" xfId="2411"/>
    <cellStyle name="표준 3 5 2 2 3 2 2 2 2" xfId="5294"/>
    <cellStyle name="표준 3 5 2 2 3 2 2 2 3" xfId="8172"/>
    <cellStyle name="표준 3 5 2 2 3 2 2 2 4" xfId="11053"/>
    <cellStyle name="표준 3 5 2 2 3 2 2 2 5" xfId="13931"/>
    <cellStyle name="표준 3 5 2 2 3 2 2 3" xfId="3854"/>
    <cellStyle name="표준 3 5 2 2 3 2 2 4" xfId="6732"/>
    <cellStyle name="표준 3 5 2 2 3 2 2 5" xfId="9613"/>
    <cellStyle name="표준 3 5 2 2 3 2 2 6" xfId="12491"/>
    <cellStyle name="표준 3 5 2 2 3 2 3" xfId="1691"/>
    <cellStyle name="표준 3 5 2 2 3 2 3 2" xfId="4574"/>
    <cellStyle name="표준 3 5 2 2 3 2 3 3" xfId="7452"/>
    <cellStyle name="표준 3 5 2 2 3 2 3 4" xfId="10333"/>
    <cellStyle name="표준 3 5 2 2 3 2 3 5" xfId="13211"/>
    <cellStyle name="표준 3 5 2 2 3 2 4" xfId="3134"/>
    <cellStyle name="표준 3 5 2 2 3 2 5" xfId="6012"/>
    <cellStyle name="표준 3 5 2 2 3 2 6" xfId="8893"/>
    <cellStyle name="표준 3 5 2 2 3 2 7" xfId="11771"/>
    <cellStyle name="표준 3 5 2 2 3 3" xfId="399"/>
    <cellStyle name="표준 3 5 2 2 3 3 2" xfId="1119"/>
    <cellStyle name="표준 3 5 2 2 3 3 2 2" xfId="2559"/>
    <cellStyle name="표준 3 5 2 2 3 3 2 2 2" xfId="5442"/>
    <cellStyle name="표준 3 5 2 2 3 3 2 2 3" xfId="8320"/>
    <cellStyle name="표준 3 5 2 2 3 3 2 2 4" xfId="11201"/>
    <cellStyle name="표준 3 5 2 2 3 3 2 2 5" xfId="14079"/>
    <cellStyle name="표준 3 5 2 2 3 3 2 3" xfId="4002"/>
    <cellStyle name="표준 3 5 2 2 3 3 2 4" xfId="6880"/>
    <cellStyle name="표준 3 5 2 2 3 3 2 5" xfId="9761"/>
    <cellStyle name="표준 3 5 2 2 3 3 2 6" xfId="12639"/>
    <cellStyle name="표준 3 5 2 2 3 3 3" xfId="1839"/>
    <cellStyle name="표준 3 5 2 2 3 3 3 2" xfId="4722"/>
    <cellStyle name="표준 3 5 2 2 3 3 3 3" xfId="7600"/>
    <cellStyle name="표준 3 5 2 2 3 3 3 4" xfId="10481"/>
    <cellStyle name="표준 3 5 2 2 3 3 3 5" xfId="13359"/>
    <cellStyle name="표준 3 5 2 2 3 3 4" xfId="3282"/>
    <cellStyle name="표준 3 5 2 2 3 3 5" xfId="6160"/>
    <cellStyle name="표준 3 5 2 2 3 3 6" xfId="9041"/>
    <cellStyle name="표준 3 5 2 2 3 3 7" xfId="11919"/>
    <cellStyle name="표준 3 5 2 2 3 4" xfId="541"/>
    <cellStyle name="표준 3 5 2 2 3 4 2" xfId="1261"/>
    <cellStyle name="표준 3 5 2 2 3 4 2 2" xfId="2701"/>
    <cellStyle name="표준 3 5 2 2 3 4 2 2 2" xfId="5584"/>
    <cellStyle name="표준 3 5 2 2 3 4 2 2 3" xfId="8462"/>
    <cellStyle name="표준 3 5 2 2 3 4 2 2 4" xfId="11343"/>
    <cellStyle name="표준 3 5 2 2 3 4 2 2 5" xfId="14221"/>
    <cellStyle name="표준 3 5 2 2 3 4 2 3" xfId="4144"/>
    <cellStyle name="표준 3 5 2 2 3 4 2 4" xfId="7022"/>
    <cellStyle name="표준 3 5 2 2 3 4 2 5" xfId="9903"/>
    <cellStyle name="표준 3 5 2 2 3 4 2 6" xfId="12781"/>
    <cellStyle name="표준 3 5 2 2 3 4 3" xfId="1981"/>
    <cellStyle name="표준 3 5 2 2 3 4 3 2" xfId="4864"/>
    <cellStyle name="표준 3 5 2 2 3 4 3 3" xfId="7742"/>
    <cellStyle name="표준 3 5 2 2 3 4 3 4" xfId="10623"/>
    <cellStyle name="표준 3 5 2 2 3 4 3 5" xfId="13501"/>
    <cellStyle name="표준 3 5 2 2 3 4 4" xfId="3424"/>
    <cellStyle name="표준 3 5 2 2 3 4 5" xfId="6302"/>
    <cellStyle name="표준 3 5 2 2 3 4 6" xfId="9183"/>
    <cellStyle name="표준 3 5 2 2 3 4 7" xfId="12061"/>
    <cellStyle name="표준 3 5 2 2 3 5" xfId="683"/>
    <cellStyle name="표준 3 5 2 2 3 5 2" xfId="1403"/>
    <cellStyle name="표준 3 5 2 2 3 5 2 2" xfId="2843"/>
    <cellStyle name="표준 3 5 2 2 3 5 2 2 2" xfId="5726"/>
    <cellStyle name="표준 3 5 2 2 3 5 2 2 3" xfId="8604"/>
    <cellStyle name="표준 3 5 2 2 3 5 2 2 4" xfId="11485"/>
    <cellStyle name="표준 3 5 2 2 3 5 2 2 5" xfId="14363"/>
    <cellStyle name="표준 3 5 2 2 3 5 2 3" xfId="4286"/>
    <cellStyle name="표준 3 5 2 2 3 5 2 4" xfId="7164"/>
    <cellStyle name="표준 3 5 2 2 3 5 2 5" xfId="10045"/>
    <cellStyle name="표준 3 5 2 2 3 5 2 6" xfId="12923"/>
    <cellStyle name="표준 3 5 2 2 3 5 3" xfId="2123"/>
    <cellStyle name="표준 3 5 2 2 3 5 3 2" xfId="5006"/>
    <cellStyle name="표준 3 5 2 2 3 5 3 3" xfId="7884"/>
    <cellStyle name="표준 3 5 2 2 3 5 3 4" xfId="10765"/>
    <cellStyle name="표준 3 5 2 2 3 5 3 5" xfId="13643"/>
    <cellStyle name="표준 3 5 2 2 3 5 4" xfId="3566"/>
    <cellStyle name="표준 3 5 2 2 3 5 5" xfId="6444"/>
    <cellStyle name="표준 3 5 2 2 3 5 6" xfId="9325"/>
    <cellStyle name="표준 3 5 2 2 3 5 7" xfId="12203"/>
    <cellStyle name="표준 3 5 2 2 3 6" xfId="827"/>
    <cellStyle name="표준 3 5 2 2 3 6 2" xfId="2267"/>
    <cellStyle name="표준 3 5 2 2 3 6 2 2" xfId="5150"/>
    <cellStyle name="표준 3 5 2 2 3 6 2 3" xfId="8028"/>
    <cellStyle name="표준 3 5 2 2 3 6 2 4" xfId="10909"/>
    <cellStyle name="표준 3 5 2 2 3 6 2 5" xfId="13787"/>
    <cellStyle name="표준 3 5 2 2 3 6 3" xfId="3710"/>
    <cellStyle name="표준 3 5 2 2 3 6 4" xfId="6588"/>
    <cellStyle name="표준 3 5 2 2 3 6 5" xfId="9469"/>
    <cellStyle name="표준 3 5 2 2 3 6 6" xfId="12347"/>
    <cellStyle name="표준 3 5 2 2 3 7" xfId="1547"/>
    <cellStyle name="표준 3 5 2 2 3 7 2" xfId="4430"/>
    <cellStyle name="표준 3 5 2 2 3 7 3" xfId="7308"/>
    <cellStyle name="표준 3 5 2 2 3 7 4" xfId="10189"/>
    <cellStyle name="표준 3 5 2 2 3 7 5" xfId="13067"/>
    <cellStyle name="표준 3 5 2 2 3 8" xfId="2990"/>
    <cellStyle name="표준 3 5 2 2 3 9" xfId="5868"/>
    <cellStyle name="표준 3 5 2 2 4" xfId="179"/>
    <cellStyle name="표준 3 5 2 2 4 2" xfId="899"/>
    <cellStyle name="표준 3 5 2 2 4 2 2" xfId="2339"/>
    <cellStyle name="표준 3 5 2 2 4 2 2 2" xfId="5222"/>
    <cellStyle name="표준 3 5 2 2 4 2 2 3" xfId="8100"/>
    <cellStyle name="표준 3 5 2 2 4 2 2 4" xfId="10981"/>
    <cellStyle name="표준 3 5 2 2 4 2 2 5" xfId="13859"/>
    <cellStyle name="표준 3 5 2 2 4 2 3" xfId="3782"/>
    <cellStyle name="표준 3 5 2 2 4 2 4" xfId="6660"/>
    <cellStyle name="표준 3 5 2 2 4 2 5" xfId="9541"/>
    <cellStyle name="표준 3 5 2 2 4 2 6" xfId="12419"/>
    <cellStyle name="표준 3 5 2 2 4 3" xfId="1619"/>
    <cellStyle name="표준 3 5 2 2 4 3 2" xfId="4502"/>
    <cellStyle name="표준 3 5 2 2 4 3 3" xfId="7380"/>
    <cellStyle name="표준 3 5 2 2 4 3 4" xfId="10261"/>
    <cellStyle name="표준 3 5 2 2 4 3 5" xfId="13139"/>
    <cellStyle name="표준 3 5 2 2 4 4" xfId="3062"/>
    <cellStyle name="표준 3 5 2 2 4 5" xfId="5940"/>
    <cellStyle name="표준 3 5 2 2 4 6" xfId="8821"/>
    <cellStyle name="표준 3 5 2 2 4 7" xfId="11699"/>
    <cellStyle name="표준 3 5 2 2 5" xfId="327"/>
    <cellStyle name="표준 3 5 2 2 5 2" xfId="1047"/>
    <cellStyle name="표준 3 5 2 2 5 2 2" xfId="2487"/>
    <cellStyle name="표준 3 5 2 2 5 2 2 2" xfId="5370"/>
    <cellStyle name="표준 3 5 2 2 5 2 2 3" xfId="8248"/>
    <cellStyle name="표준 3 5 2 2 5 2 2 4" xfId="11129"/>
    <cellStyle name="표준 3 5 2 2 5 2 2 5" xfId="14007"/>
    <cellStyle name="표준 3 5 2 2 5 2 3" xfId="3930"/>
    <cellStyle name="표준 3 5 2 2 5 2 4" xfId="6808"/>
    <cellStyle name="표준 3 5 2 2 5 2 5" xfId="9689"/>
    <cellStyle name="표준 3 5 2 2 5 2 6" xfId="12567"/>
    <cellStyle name="표준 3 5 2 2 5 3" xfId="1767"/>
    <cellStyle name="표준 3 5 2 2 5 3 2" xfId="4650"/>
    <cellStyle name="표준 3 5 2 2 5 3 3" xfId="7528"/>
    <cellStyle name="표준 3 5 2 2 5 3 4" xfId="10409"/>
    <cellStyle name="표준 3 5 2 2 5 3 5" xfId="13287"/>
    <cellStyle name="표준 3 5 2 2 5 4" xfId="3210"/>
    <cellStyle name="표준 3 5 2 2 5 5" xfId="6088"/>
    <cellStyle name="표준 3 5 2 2 5 6" xfId="8969"/>
    <cellStyle name="표준 3 5 2 2 5 7" xfId="11847"/>
    <cellStyle name="표준 3 5 2 2 6" xfId="469"/>
    <cellStyle name="표준 3 5 2 2 6 2" xfId="1189"/>
    <cellStyle name="표준 3 5 2 2 6 2 2" xfId="2629"/>
    <cellStyle name="표준 3 5 2 2 6 2 2 2" xfId="5512"/>
    <cellStyle name="표준 3 5 2 2 6 2 2 3" xfId="8390"/>
    <cellStyle name="표준 3 5 2 2 6 2 2 4" xfId="11271"/>
    <cellStyle name="표준 3 5 2 2 6 2 2 5" xfId="14149"/>
    <cellStyle name="표준 3 5 2 2 6 2 3" xfId="4072"/>
    <cellStyle name="표준 3 5 2 2 6 2 4" xfId="6950"/>
    <cellStyle name="표준 3 5 2 2 6 2 5" xfId="9831"/>
    <cellStyle name="표준 3 5 2 2 6 2 6" xfId="12709"/>
    <cellStyle name="표준 3 5 2 2 6 3" xfId="1909"/>
    <cellStyle name="표준 3 5 2 2 6 3 2" xfId="4792"/>
    <cellStyle name="표준 3 5 2 2 6 3 3" xfId="7670"/>
    <cellStyle name="표준 3 5 2 2 6 3 4" xfId="10551"/>
    <cellStyle name="표준 3 5 2 2 6 3 5" xfId="13429"/>
    <cellStyle name="표준 3 5 2 2 6 4" xfId="3352"/>
    <cellStyle name="표준 3 5 2 2 6 5" xfId="6230"/>
    <cellStyle name="표준 3 5 2 2 6 6" xfId="9111"/>
    <cellStyle name="표준 3 5 2 2 6 7" xfId="11989"/>
    <cellStyle name="표준 3 5 2 2 7" xfId="611"/>
    <cellStyle name="표준 3 5 2 2 7 2" xfId="1331"/>
    <cellStyle name="표준 3 5 2 2 7 2 2" xfId="2771"/>
    <cellStyle name="표준 3 5 2 2 7 2 2 2" xfId="5654"/>
    <cellStyle name="표준 3 5 2 2 7 2 2 3" xfId="8532"/>
    <cellStyle name="표준 3 5 2 2 7 2 2 4" xfId="11413"/>
    <cellStyle name="표준 3 5 2 2 7 2 2 5" xfId="14291"/>
    <cellStyle name="표준 3 5 2 2 7 2 3" xfId="4214"/>
    <cellStyle name="표준 3 5 2 2 7 2 4" xfId="7092"/>
    <cellStyle name="표준 3 5 2 2 7 2 5" xfId="9973"/>
    <cellStyle name="표준 3 5 2 2 7 2 6" xfId="12851"/>
    <cellStyle name="표준 3 5 2 2 7 3" xfId="2051"/>
    <cellStyle name="표준 3 5 2 2 7 3 2" xfId="4934"/>
    <cellStyle name="표준 3 5 2 2 7 3 3" xfId="7812"/>
    <cellStyle name="표준 3 5 2 2 7 3 4" xfId="10693"/>
    <cellStyle name="표준 3 5 2 2 7 3 5" xfId="13571"/>
    <cellStyle name="표준 3 5 2 2 7 4" xfId="3494"/>
    <cellStyle name="표준 3 5 2 2 7 5" xfId="6372"/>
    <cellStyle name="표준 3 5 2 2 7 6" xfId="9253"/>
    <cellStyle name="표준 3 5 2 2 7 7" xfId="12131"/>
    <cellStyle name="표준 3 5 2 2 8" xfId="755"/>
    <cellStyle name="표준 3 5 2 2 8 2" xfId="2195"/>
    <cellStyle name="표준 3 5 2 2 8 2 2" xfId="5078"/>
    <cellStyle name="표준 3 5 2 2 8 2 3" xfId="7956"/>
    <cellStyle name="표준 3 5 2 2 8 2 4" xfId="10837"/>
    <cellStyle name="표준 3 5 2 2 8 2 5" xfId="13715"/>
    <cellStyle name="표준 3 5 2 2 8 3" xfId="3638"/>
    <cellStyle name="표준 3 5 2 2 8 4" xfId="6516"/>
    <cellStyle name="표준 3 5 2 2 8 5" xfId="9397"/>
    <cellStyle name="표준 3 5 2 2 8 6" xfId="12275"/>
    <cellStyle name="표준 3 5 2 2 9" xfId="1475"/>
    <cellStyle name="표준 3 5 2 2 9 2" xfId="4358"/>
    <cellStyle name="표준 3 5 2 2 9 3" xfId="7236"/>
    <cellStyle name="표준 3 5 2 2 9 4" xfId="10117"/>
    <cellStyle name="표준 3 5 2 2 9 5" xfId="12995"/>
    <cellStyle name="표준 3 5 2 3" xfId="70"/>
    <cellStyle name="표준 3 5 2 3 10" xfId="5831"/>
    <cellStyle name="표준 3 5 2 3 11" xfId="8712"/>
    <cellStyle name="표준 3 5 2 3 12" xfId="11590"/>
    <cellStyle name="표준 3 5 2 3 2" xfId="142"/>
    <cellStyle name="표준 3 5 2 3 2 10" xfId="8784"/>
    <cellStyle name="표준 3 5 2 3 2 11" xfId="11662"/>
    <cellStyle name="표준 3 5 2 3 2 2" xfId="286"/>
    <cellStyle name="표준 3 5 2 3 2 2 2" xfId="1006"/>
    <cellStyle name="표준 3 5 2 3 2 2 2 2" xfId="2446"/>
    <cellStyle name="표준 3 5 2 3 2 2 2 2 2" xfId="5329"/>
    <cellStyle name="표준 3 5 2 3 2 2 2 2 3" xfId="8207"/>
    <cellStyle name="표준 3 5 2 3 2 2 2 2 4" xfId="11088"/>
    <cellStyle name="표준 3 5 2 3 2 2 2 2 5" xfId="13966"/>
    <cellStyle name="표준 3 5 2 3 2 2 2 3" xfId="3889"/>
    <cellStyle name="표준 3 5 2 3 2 2 2 4" xfId="6767"/>
    <cellStyle name="표준 3 5 2 3 2 2 2 5" xfId="9648"/>
    <cellStyle name="표준 3 5 2 3 2 2 2 6" xfId="12526"/>
    <cellStyle name="표준 3 5 2 3 2 2 3" xfId="1726"/>
    <cellStyle name="표준 3 5 2 3 2 2 3 2" xfId="4609"/>
    <cellStyle name="표준 3 5 2 3 2 2 3 3" xfId="7487"/>
    <cellStyle name="표준 3 5 2 3 2 2 3 4" xfId="10368"/>
    <cellStyle name="표준 3 5 2 3 2 2 3 5" xfId="13246"/>
    <cellStyle name="표준 3 5 2 3 2 2 4" xfId="3169"/>
    <cellStyle name="표준 3 5 2 3 2 2 5" xfId="6047"/>
    <cellStyle name="표준 3 5 2 3 2 2 6" xfId="8928"/>
    <cellStyle name="표준 3 5 2 3 2 2 7" xfId="11806"/>
    <cellStyle name="표준 3 5 2 3 2 3" xfId="434"/>
    <cellStyle name="표준 3 5 2 3 2 3 2" xfId="1154"/>
    <cellStyle name="표준 3 5 2 3 2 3 2 2" xfId="2594"/>
    <cellStyle name="표준 3 5 2 3 2 3 2 2 2" xfId="5477"/>
    <cellStyle name="표준 3 5 2 3 2 3 2 2 3" xfId="8355"/>
    <cellStyle name="표준 3 5 2 3 2 3 2 2 4" xfId="11236"/>
    <cellStyle name="표준 3 5 2 3 2 3 2 2 5" xfId="14114"/>
    <cellStyle name="표준 3 5 2 3 2 3 2 3" xfId="4037"/>
    <cellStyle name="표준 3 5 2 3 2 3 2 4" xfId="6915"/>
    <cellStyle name="표준 3 5 2 3 2 3 2 5" xfId="9796"/>
    <cellStyle name="표준 3 5 2 3 2 3 2 6" xfId="12674"/>
    <cellStyle name="표준 3 5 2 3 2 3 3" xfId="1874"/>
    <cellStyle name="표준 3 5 2 3 2 3 3 2" xfId="4757"/>
    <cellStyle name="표준 3 5 2 3 2 3 3 3" xfId="7635"/>
    <cellStyle name="표준 3 5 2 3 2 3 3 4" xfId="10516"/>
    <cellStyle name="표준 3 5 2 3 2 3 3 5" xfId="13394"/>
    <cellStyle name="표준 3 5 2 3 2 3 4" xfId="3317"/>
    <cellStyle name="표준 3 5 2 3 2 3 5" xfId="6195"/>
    <cellStyle name="표준 3 5 2 3 2 3 6" xfId="9076"/>
    <cellStyle name="표준 3 5 2 3 2 3 7" xfId="11954"/>
    <cellStyle name="표준 3 5 2 3 2 4" xfId="576"/>
    <cellStyle name="표준 3 5 2 3 2 4 2" xfId="1296"/>
    <cellStyle name="표준 3 5 2 3 2 4 2 2" xfId="2736"/>
    <cellStyle name="표준 3 5 2 3 2 4 2 2 2" xfId="5619"/>
    <cellStyle name="표준 3 5 2 3 2 4 2 2 3" xfId="8497"/>
    <cellStyle name="표준 3 5 2 3 2 4 2 2 4" xfId="11378"/>
    <cellStyle name="표준 3 5 2 3 2 4 2 2 5" xfId="14256"/>
    <cellStyle name="표준 3 5 2 3 2 4 2 3" xfId="4179"/>
    <cellStyle name="표준 3 5 2 3 2 4 2 4" xfId="7057"/>
    <cellStyle name="표준 3 5 2 3 2 4 2 5" xfId="9938"/>
    <cellStyle name="표준 3 5 2 3 2 4 2 6" xfId="12816"/>
    <cellStyle name="표준 3 5 2 3 2 4 3" xfId="2016"/>
    <cellStyle name="표준 3 5 2 3 2 4 3 2" xfId="4899"/>
    <cellStyle name="표준 3 5 2 3 2 4 3 3" xfId="7777"/>
    <cellStyle name="표준 3 5 2 3 2 4 3 4" xfId="10658"/>
    <cellStyle name="표준 3 5 2 3 2 4 3 5" xfId="13536"/>
    <cellStyle name="표준 3 5 2 3 2 4 4" xfId="3459"/>
    <cellStyle name="표준 3 5 2 3 2 4 5" xfId="6337"/>
    <cellStyle name="표준 3 5 2 3 2 4 6" xfId="9218"/>
    <cellStyle name="표준 3 5 2 3 2 4 7" xfId="12096"/>
    <cellStyle name="표준 3 5 2 3 2 5" xfId="718"/>
    <cellStyle name="표준 3 5 2 3 2 5 2" xfId="1438"/>
    <cellStyle name="표준 3 5 2 3 2 5 2 2" xfId="2878"/>
    <cellStyle name="표준 3 5 2 3 2 5 2 2 2" xfId="5761"/>
    <cellStyle name="표준 3 5 2 3 2 5 2 2 3" xfId="8639"/>
    <cellStyle name="표준 3 5 2 3 2 5 2 2 4" xfId="11520"/>
    <cellStyle name="표준 3 5 2 3 2 5 2 2 5" xfId="14398"/>
    <cellStyle name="표준 3 5 2 3 2 5 2 3" xfId="4321"/>
    <cellStyle name="표준 3 5 2 3 2 5 2 4" xfId="7199"/>
    <cellStyle name="표준 3 5 2 3 2 5 2 5" xfId="10080"/>
    <cellStyle name="표준 3 5 2 3 2 5 2 6" xfId="12958"/>
    <cellStyle name="표준 3 5 2 3 2 5 3" xfId="2158"/>
    <cellStyle name="표준 3 5 2 3 2 5 3 2" xfId="5041"/>
    <cellStyle name="표준 3 5 2 3 2 5 3 3" xfId="7919"/>
    <cellStyle name="표준 3 5 2 3 2 5 3 4" xfId="10800"/>
    <cellStyle name="표준 3 5 2 3 2 5 3 5" xfId="13678"/>
    <cellStyle name="표준 3 5 2 3 2 5 4" xfId="3601"/>
    <cellStyle name="표준 3 5 2 3 2 5 5" xfId="6479"/>
    <cellStyle name="표준 3 5 2 3 2 5 6" xfId="9360"/>
    <cellStyle name="표준 3 5 2 3 2 5 7" xfId="12238"/>
    <cellStyle name="표준 3 5 2 3 2 6" xfId="862"/>
    <cellStyle name="표준 3 5 2 3 2 6 2" xfId="2302"/>
    <cellStyle name="표준 3 5 2 3 2 6 2 2" xfId="5185"/>
    <cellStyle name="표준 3 5 2 3 2 6 2 3" xfId="8063"/>
    <cellStyle name="표준 3 5 2 3 2 6 2 4" xfId="10944"/>
    <cellStyle name="표준 3 5 2 3 2 6 2 5" xfId="13822"/>
    <cellStyle name="표준 3 5 2 3 2 6 3" xfId="3745"/>
    <cellStyle name="표준 3 5 2 3 2 6 4" xfId="6623"/>
    <cellStyle name="표준 3 5 2 3 2 6 5" xfId="9504"/>
    <cellStyle name="표준 3 5 2 3 2 6 6" xfId="12382"/>
    <cellStyle name="표준 3 5 2 3 2 7" xfId="1582"/>
    <cellStyle name="표준 3 5 2 3 2 7 2" xfId="4465"/>
    <cellStyle name="표준 3 5 2 3 2 7 3" xfId="7343"/>
    <cellStyle name="표준 3 5 2 3 2 7 4" xfId="10224"/>
    <cellStyle name="표준 3 5 2 3 2 7 5" xfId="13102"/>
    <cellStyle name="표준 3 5 2 3 2 8" xfId="3025"/>
    <cellStyle name="표준 3 5 2 3 2 9" xfId="5903"/>
    <cellStyle name="표준 3 5 2 3 3" xfId="214"/>
    <cellStyle name="표준 3 5 2 3 3 2" xfId="934"/>
    <cellStyle name="표준 3 5 2 3 3 2 2" xfId="2374"/>
    <cellStyle name="표준 3 5 2 3 3 2 2 2" xfId="5257"/>
    <cellStyle name="표준 3 5 2 3 3 2 2 3" xfId="8135"/>
    <cellStyle name="표준 3 5 2 3 3 2 2 4" xfId="11016"/>
    <cellStyle name="표준 3 5 2 3 3 2 2 5" xfId="13894"/>
    <cellStyle name="표준 3 5 2 3 3 2 3" xfId="3817"/>
    <cellStyle name="표준 3 5 2 3 3 2 4" xfId="6695"/>
    <cellStyle name="표준 3 5 2 3 3 2 5" xfId="9576"/>
    <cellStyle name="표준 3 5 2 3 3 2 6" xfId="12454"/>
    <cellStyle name="표준 3 5 2 3 3 3" xfId="1654"/>
    <cellStyle name="표준 3 5 2 3 3 3 2" xfId="4537"/>
    <cellStyle name="표준 3 5 2 3 3 3 3" xfId="7415"/>
    <cellStyle name="표준 3 5 2 3 3 3 4" xfId="10296"/>
    <cellStyle name="표준 3 5 2 3 3 3 5" xfId="13174"/>
    <cellStyle name="표준 3 5 2 3 3 4" xfId="3097"/>
    <cellStyle name="표준 3 5 2 3 3 5" xfId="5975"/>
    <cellStyle name="표준 3 5 2 3 3 6" xfId="8856"/>
    <cellStyle name="표준 3 5 2 3 3 7" xfId="11734"/>
    <cellStyle name="표준 3 5 2 3 4" xfId="362"/>
    <cellStyle name="표준 3 5 2 3 4 2" xfId="1082"/>
    <cellStyle name="표준 3 5 2 3 4 2 2" xfId="2522"/>
    <cellStyle name="표준 3 5 2 3 4 2 2 2" xfId="5405"/>
    <cellStyle name="표준 3 5 2 3 4 2 2 3" xfId="8283"/>
    <cellStyle name="표준 3 5 2 3 4 2 2 4" xfId="11164"/>
    <cellStyle name="표준 3 5 2 3 4 2 2 5" xfId="14042"/>
    <cellStyle name="표준 3 5 2 3 4 2 3" xfId="3965"/>
    <cellStyle name="표준 3 5 2 3 4 2 4" xfId="6843"/>
    <cellStyle name="표준 3 5 2 3 4 2 5" xfId="9724"/>
    <cellStyle name="표준 3 5 2 3 4 2 6" xfId="12602"/>
    <cellStyle name="표준 3 5 2 3 4 3" xfId="1802"/>
    <cellStyle name="표준 3 5 2 3 4 3 2" xfId="4685"/>
    <cellStyle name="표준 3 5 2 3 4 3 3" xfId="7563"/>
    <cellStyle name="표준 3 5 2 3 4 3 4" xfId="10444"/>
    <cellStyle name="표준 3 5 2 3 4 3 5" xfId="13322"/>
    <cellStyle name="표준 3 5 2 3 4 4" xfId="3245"/>
    <cellStyle name="표준 3 5 2 3 4 5" xfId="6123"/>
    <cellStyle name="표준 3 5 2 3 4 6" xfId="9004"/>
    <cellStyle name="표준 3 5 2 3 4 7" xfId="11882"/>
    <cellStyle name="표준 3 5 2 3 5" xfId="504"/>
    <cellStyle name="표준 3 5 2 3 5 2" xfId="1224"/>
    <cellStyle name="표준 3 5 2 3 5 2 2" xfId="2664"/>
    <cellStyle name="표준 3 5 2 3 5 2 2 2" xfId="5547"/>
    <cellStyle name="표준 3 5 2 3 5 2 2 3" xfId="8425"/>
    <cellStyle name="표준 3 5 2 3 5 2 2 4" xfId="11306"/>
    <cellStyle name="표준 3 5 2 3 5 2 2 5" xfId="14184"/>
    <cellStyle name="표준 3 5 2 3 5 2 3" xfId="4107"/>
    <cellStyle name="표준 3 5 2 3 5 2 4" xfId="6985"/>
    <cellStyle name="표준 3 5 2 3 5 2 5" xfId="9866"/>
    <cellStyle name="표준 3 5 2 3 5 2 6" xfId="12744"/>
    <cellStyle name="표준 3 5 2 3 5 3" xfId="1944"/>
    <cellStyle name="표준 3 5 2 3 5 3 2" xfId="4827"/>
    <cellStyle name="표준 3 5 2 3 5 3 3" xfId="7705"/>
    <cellStyle name="표준 3 5 2 3 5 3 4" xfId="10586"/>
    <cellStyle name="표준 3 5 2 3 5 3 5" xfId="13464"/>
    <cellStyle name="표준 3 5 2 3 5 4" xfId="3387"/>
    <cellStyle name="표준 3 5 2 3 5 5" xfId="6265"/>
    <cellStyle name="표준 3 5 2 3 5 6" xfId="9146"/>
    <cellStyle name="표준 3 5 2 3 5 7" xfId="12024"/>
    <cellStyle name="표준 3 5 2 3 6" xfId="646"/>
    <cellStyle name="표준 3 5 2 3 6 2" xfId="1366"/>
    <cellStyle name="표준 3 5 2 3 6 2 2" xfId="2806"/>
    <cellStyle name="표준 3 5 2 3 6 2 2 2" xfId="5689"/>
    <cellStyle name="표준 3 5 2 3 6 2 2 3" xfId="8567"/>
    <cellStyle name="표준 3 5 2 3 6 2 2 4" xfId="11448"/>
    <cellStyle name="표준 3 5 2 3 6 2 2 5" xfId="14326"/>
    <cellStyle name="표준 3 5 2 3 6 2 3" xfId="4249"/>
    <cellStyle name="표준 3 5 2 3 6 2 4" xfId="7127"/>
    <cellStyle name="표준 3 5 2 3 6 2 5" xfId="10008"/>
    <cellStyle name="표준 3 5 2 3 6 2 6" xfId="12886"/>
    <cellStyle name="표준 3 5 2 3 6 3" xfId="2086"/>
    <cellStyle name="표준 3 5 2 3 6 3 2" xfId="4969"/>
    <cellStyle name="표준 3 5 2 3 6 3 3" xfId="7847"/>
    <cellStyle name="표준 3 5 2 3 6 3 4" xfId="10728"/>
    <cellStyle name="표준 3 5 2 3 6 3 5" xfId="13606"/>
    <cellStyle name="표준 3 5 2 3 6 4" xfId="3529"/>
    <cellStyle name="표준 3 5 2 3 6 5" xfId="6407"/>
    <cellStyle name="표준 3 5 2 3 6 6" xfId="9288"/>
    <cellStyle name="표준 3 5 2 3 6 7" xfId="12166"/>
    <cellStyle name="표준 3 5 2 3 7" xfId="790"/>
    <cellStyle name="표준 3 5 2 3 7 2" xfId="2230"/>
    <cellStyle name="표준 3 5 2 3 7 2 2" xfId="5113"/>
    <cellStyle name="표준 3 5 2 3 7 2 3" xfId="7991"/>
    <cellStyle name="표준 3 5 2 3 7 2 4" xfId="10872"/>
    <cellStyle name="표준 3 5 2 3 7 2 5" xfId="13750"/>
    <cellStyle name="표준 3 5 2 3 7 3" xfId="3673"/>
    <cellStyle name="표준 3 5 2 3 7 4" xfId="6551"/>
    <cellStyle name="표준 3 5 2 3 7 5" xfId="9432"/>
    <cellStyle name="표준 3 5 2 3 7 6" xfId="12310"/>
    <cellStyle name="표준 3 5 2 3 8" xfId="1510"/>
    <cellStyle name="표준 3 5 2 3 8 2" xfId="4393"/>
    <cellStyle name="표준 3 5 2 3 8 3" xfId="7271"/>
    <cellStyle name="표준 3 5 2 3 8 4" xfId="10152"/>
    <cellStyle name="표준 3 5 2 3 8 5" xfId="13030"/>
    <cellStyle name="표준 3 5 2 3 9" xfId="2953"/>
    <cellStyle name="표준 3 5 2 4" xfId="106"/>
    <cellStyle name="표준 3 5 2 4 10" xfId="8748"/>
    <cellStyle name="표준 3 5 2 4 11" xfId="11626"/>
    <cellStyle name="표준 3 5 2 4 2" xfId="250"/>
    <cellStyle name="표준 3 5 2 4 2 2" xfId="970"/>
    <cellStyle name="표준 3 5 2 4 2 2 2" xfId="2410"/>
    <cellStyle name="표준 3 5 2 4 2 2 2 2" xfId="5293"/>
    <cellStyle name="표준 3 5 2 4 2 2 2 3" xfId="8171"/>
    <cellStyle name="표준 3 5 2 4 2 2 2 4" xfId="11052"/>
    <cellStyle name="표준 3 5 2 4 2 2 2 5" xfId="13930"/>
    <cellStyle name="표준 3 5 2 4 2 2 3" xfId="3853"/>
    <cellStyle name="표준 3 5 2 4 2 2 4" xfId="6731"/>
    <cellStyle name="표준 3 5 2 4 2 2 5" xfId="9612"/>
    <cellStyle name="표준 3 5 2 4 2 2 6" xfId="12490"/>
    <cellStyle name="표준 3 5 2 4 2 3" xfId="1690"/>
    <cellStyle name="표준 3 5 2 4 2 3 2" xfId="4573"/>
    <cellStyle name="표준 3 5 2 4 2 3 3" xfId="7451"/>
    <cellStyle name="표준 3 5 2 4 2 3 4" xfId="10332"/>
    <cellStyle name="표준 3 5 2 4 2 3 5" xfId="13210"/>
    <cellStyle name="표준 3 5 2 4 2 4" xfId="3133"/>
    <cellStyle name="표준 3 5 2 4 2 5" xfId="6011"/>
    <cellStyle name="표준 3 5 2 4 2 6" xfId="8892"/>
    <cellStyle name="표준 3 5 2 4 2 7" xfId="11770"/>
    <cellStyle name="표준 3 5 2 4 3" xfId="398"/>
    <cellStyle name="표준 3 5 2 4 3 2" xfId="1118"/>
    <cellStyle name="표준 3 5 2 4 3 2 2" xfId="2558"/>
    <cellStyle name="표준 3 5 2 4 3 2 2 2" xfId="5441"/>
    <cellStyle name="표준 3 5 2 4 3 2 2 3" xfId="8319"/>
    <cellStyle name="표준 3 5 2 4 3 2 2 4" xfId="11200"/>
    <cellStyle name="표준 3 5 2 4 3 2 2 5" xfId="14078"/>
    <cellStyle name="표준 3 5 2 4 3 2 3" xfId="4001"/>
    <cellStyle name="표준 3 5 2 4 3 2 4" xfId="6879"/>
    <cellStyle name="표준 3 5 2 4 3 2 5" xfId="9760"/>
    <cellStyle name="표준 3 5 2 4 3 2 6" xfId="12638"/>
    <cellStyle name="표준 3 5 2 4 3 3" xfId="1838"/>
    <cellStyle name="표준 3 5 2 4 3 3 2" xfId="4721"/>
    <cellStyle name="표준 3 5 2 4 3 3 3" xfId="7599"/>
    <cellStyle name="표준 3 5 2 4 3 3 4" xfId="10480"/>
    <cellStyle name="표준 3 5 2 4 3 3 5" xfId="13358"/>
    <cellStyle name="표준 3 5 2 4 3 4" xfId="3281"/>
    <cellStyle name="표준 3 5 2 4 3 5" xfId="6159"/>
    <cellStyle name="표준 3 5 2 4 3 6" xfId="9040"/>
    <cellStyle name="표준 3 5 2 4 3 7" xfId="11918"/>
    <cellStyle name="표준 3 5 2 4 4" xfId="540"/>
    <cellStyle name="표준 3 5 2 4 4 2" xfId="1260"/>
    <cellStyle name="표준 3 5 2 4 4 2 2" xfId="2700"/>
    <cellStyle name="표준 3 5 2 4 4 2 2 2" xfId="5583"/>
    <cellStyle name="표준 3 5 2 4 4 2 2 3" xfId="8461"/>
    <cellStyle name="표준 3 5 2 4 4 2 2 4" xfId="11342"/>
    <cellStyle name="표준 3 5 2 4 4 2 2 5" xfId="14220"/>
    <cellStyle name="표준 3 5 2 4 4 2 3" xfId="4143"/>
    <cellStyle name="표준 3 5 2 4 4 2 4" xfId="7021"/>
    <cellStyle name="표준 3 5 2 4 4 2 5" xfId="9902"/>
    <cellStyle name="표준 3 5 2 4 4 2 6" xfId="12780"/>
    <cellStyle name="표준 3 5 2 4 4 3" xfId="1980"/>
    <cellStyle name="표준 3 5 2 4 4 3 2" xfId="4863"/>
    <cellStyle name="표준 3 5 2 4 4 3 3" xfId="7741"/>
    <cellStyle name="표준 3 5 2 4 4 3 4" xfId="10622"/>
    <cellStyle name="표준 3 5 2 4 4 3 5" xfId="13500"/>
    <cellStyle name="표준 3 5 2 4 4 4" xfId="3423"/>
    <cellStyle name="표준 3 5 2 4 4 5" xfId="6301"/>
    <cellStyle name="표준 3 5 2 4 4 6" xfId="9182"/>
    <cellStyle name="표준 3 5 2 4 4 7" xfId="12060"/>
    <cellStyle name="표준 3 5 2 4 5" xfId="682"/>
    <cellStyle name="표준 3 5 2 4 5 2" xfId="1402"/>
    <cellStyle name="표준 3 5 2 4 5 2 2" xfId="2842"/>
    <cellStyle name="표준 3 5 2 4 5 2 2 2" xfId="5725"/>
    <cellStyle name="표준 3 5 2 4 5 2 2 3" xfId="8603"/>
    <cellStyle name="표준 3 5 2 4 5 2 2 4" xfId="11484"/>
    <cellStyle name="표준 3 5 2 4 5 2 2 5" xfId="14362"/>
    <cellStyle name="표준 3 5 2 4 5 2 3" xfId="4285"/>
    <cellStyle name="표준 3 5 2 4 5 2 4" xfId="7163"/>
    <cellStyle name="표준 3 5 2 4 5 2 5" xfId="10044"/>
    <cellStyle name="표준 3 5 2 4 5 2 6" xfId="12922"/>
    <cellStyle name="표준 3 5 2 4 5 3" xfId="2122"/>
    <cellStyle name="표준 3 5 2 4 5 3 2" xfId="5005"/>
    <cellStyle name="표준 3 5 2 4 5 3 3" xfId="7883"/>
    <cellStyle name="표준 3 5 2 4 5 3 4" xfId="10764"/>
    <cellStyle name="표준 3 5 2 4 5 3 5" xfId="13642"/>
    <cellStyle name="표준 3 5 2 4 5 4" xfId="3565"/>
    <cellStyle name="표준 3 5 2 4 5 5" xfId="6443"/>
    <cellStyle name="표준 3 5 2 4 5 6" xfId="9324"/>
    <cellStyle name="표준 3 5 2 4 5 7" xfId="12202"/>
    <cellStyle name="표준 3 5 2 4 6" xfId="826"/>
    <cellStyle name="표준 3 5 2 4 6 2" xfId="2266"/>
    <cellStyle name="표준 3 5 2 4 6 2 2" xfId="5149"/>
    <cellStyle name="표준 3 5 2 4 6 2 3" xfId="8027"/>
    <cellStyle name="표준 3 5 2 4 6 2 4" xfId="10908"/>
    <cellStyle name="표준 3 5 2 4 6 2 5" xfId="13786"/>
    <cellStyle name="표준 3 5 2 4 6 3" xfId="3709"/>
    <cellStyle name="표준 3 5 2 4 6 4" xfId="6587"/>
    <cellStyle name="표준 3 5 2 4 6 5" xfId="9468"/>
    <cellStyle name="표준 3 5 2 4 6 6" xfId="12346"/>
    <cellStyle name="표준 3 5 2 4 7" xfId="1546"/>
    <cellStyle name="표준 3 5 2 4 7 2" xfId="4429"/>
    <cellStyle name="표준 3 5 2 4 7 3" xfId="7307"/>
    <cellStyle name="표준 3 5 2 4 7 4" xfId="10188"/>
    <cellStyle name="표준 3 5 2 4 7 5" xfId="13066"/>
    <cellStyle name="표준 3 5 2 4 8" xfId="2989"/>
    <cellStyle name="표준 3 5 2 4 9" xfId="5867"/>
    <cellStyle name="표준 3 5 2 5" xfId="178"/>
    <cellStyle name="표준 3 5 2 5 2" xfId="898"/>
    <cellStyle name="표준 3 5 2 5 2 2" xfId="2338"/>
    <cellStyle name="표준 3 5 2 5 2 2 2" xfId="5221"/>
    <cellStyle name="표준 3 5 2 5 2 2 3" xfId="8099"/>
    <cellStyle name="표준 3 5 2 5 2 2 4" xfId="10980"/>
    <cellStyle name="표준 3 5 2 5 2 2 5" xfId="13858"/>
    <cellStyle name="표준 3 5 2 5 2 3" xfId="3781"/>
    <cellStyle name="표준 3 5 2 5 2 4" xfId="6659"/>
    <cellStyle name="표준 3 5 2 5 2 5" xfId="9540"/>
    <cellStyle name="표준 3 5 2 5 2 6" xfId="12418"/>
    <cellStyle name="표준 3 5 2 5 3" xfId="1618"/>
    <cellStyle name="표준 3 5 2 5 3 2" xfId="4501"/>
    <cellStyle name="표준 3 5 2 5 3 3" xfId="7379"/>
    <cellStyle name="표준 3 5 2 5 3 4" xfId="10260"/>
    <cellStyle name="표준 3 5 2 5 3 5" xfId="13138"/>
    <cellStyle name="표준 3 5 2 5 4" xfId="3061"/>
    <cellStyle name="표준 3 5 2 5 5" xfId="5939"/>
    <cellStyle name="표준 3 5 2 5 6" xfId="8820"/>
    <cellStyle name="표준 3 5 2 5 7" xfId="11698"/>
    <cellStyle name="표준 3 5 2 6" xfId="326"/>
    <cellStyle name="표준 3 5 2 6 2" xfId="1046"/>
    <cellStyle name="표준 3 5 2 6 2 2" xfId="2486"/>
    <cellStyle name="표준 3 5 2 6 2 2 2" xfId="5369"/>
    <cellStyle name="표준 3 5 2 6 2 2 3" xfId="8247"/>
    <cellStyle name="표준 3 5 2 6 2 2 4" xfId="11128"/>
    <cellStyle name="표준 3 5 2 6 2 2 5" xfId="14006"/>
    <cellStyle name="표준 3 5 2 6 2 3" xfId="3929"/>
    <cellStyle name="표준 3 5 2 6 2 4" xfId="6807"/>
    <cellStyle name="표준 3 5 2 6 2 5" xfId="9688"/>
    <cellStyle name="표준 3 5 2 6 2 6" xfId="12566"/>
    <cellStyle name="표준 3 5 2 6 3" xfId="1766"/>
    <cellStyle name="표준 3 5 2 6 3 2" xfId="4649"/>
    <cellStyle name="표준 3 5 2 6 3 3" xfId="7527"/>
    <cellStyle name="표준 3 5 2 6 3 4" xfId="10408"/>
    <cellStyle name="표준 3 5 2 6 3 5" xfId="13286"/>
    <cellStyle name="표준 3 5 2 6 4" xfId="3209"/>
    <cellStyle name="표준 3 5 2 6 5" xfId="6087"/>
    <cellStyle name="표준 3 5 2 6 6" xfId="8968"/>
    <cellStyle name="표준 3 5 2 6 7" xfId="11846"/>
    <cellStyle name="표준 3 5 2 7" xfId="468"/>
    <cellStyle name="표준 3 5 2 7 2" xfId="1188"/>
    <cellStyle name="표준 3 5 2 7 2 2" xfId="2628"/>
    <cellStyle name="표준 3 5 2 7 2 2 2" xfId="5511"/>
    <cellStyle name="표준 3 5 2 7 2 2 3" xfId="8389"/>
    <cellStyle name="표준 3 5 2 7 2 2 4" xfId="11270"/>
    <cellStyle name="표준 3 5 2 7 2 2 5" xfId="14148"/>
    <cellStyle name="표준 3 5 2 7 2 3" xfId="4071"/>
    <cellStyle name="표준 3 5 2 7 2 4" xfId="6949"/>
    <cellStyle name="표준 3 5 2 7 2 5" xfId="9830"/>
    <cellStyle name="표준 3 5 2 7 2 6" xfId="12708"/>
    <cellStyle name="표준 3 5 2 7 3" xfId="1908"/>
    <cellStyle name="표준 3 5 2 7 3 2" xfId="4791"/>
    <cellStyle name="표준 3 5 2 7 3 3" xfId="7669"/>
    <cellStyle name="표준 3 5 2 7 3 4" xfId="10550"/>
    <cellStyle name="표준 3 5 2 7 3 5" xfId="13428"/>
    <cellStyle name="표준 3 5 2 7 4" xfId="3351"/>
    <cellStyle name="표준 3 5 2 7 5" xfId="6229"/>
    <cellStyle name="표준 3 5 2 7 6" xfId="9110"/>
    <cellStyle name="표준 3 5 2 7 7" xfId="11988"/>
    <cellStyle name="표준 3 5 2 8" xfId="610"/>
    <cellStyle name="표준 3 5 2 8 2" xfId="1330"/>
    <cellStyle name="표준 3 5 2 8 2 2" xfId="2770"/>
    <cellStyle name="표준 3 5 2 8 2 2 2" xfId="5653"/>
    <cellStyle name="표준 3 5 2 8 2 2 3" xfId="8531"/>
    <cellStyle name="표준 3 5 2 8 2 2 4" xfId="11412"/>
    <cellStyle name="표준 3 5 2 8 2 2 5" xfId="14290"/>
    <cellStyle name="표준 3 5 2 8 2 3" xfId="4213"/>
    <cellStyle name="표준 3 5 2 8 2 4" xfId="7091"/>
    <cellStyle name="표준 3 5 2 8 2 5" xfId="9972"/>
    <cellStyle name="표준 3 5 2 8 2 6" xfId="12850"/>
    <cellStyle name="표준 3 5 2 8 3" xfId="2050"/>
    <cellStyle name="표준 3 5 2 8 3 2" xfId="4933"/>
    <cellStyle name="표준 3 5 2 8 3 3" xfId="7811"/>
    <cellStyle name="표준 3 5 2 8 3 4" xfId="10692"/>
    <cellStyle name="표준 3 5 2 8 3 5" xfId="13570"/>
    <cellStyle name="표준 3 5 2 8 4" xfId="3493"/>
    <cellStyle name="표준 3 5 2 8 5" xfId="6371"/>
    <cellStyle name="표준 3 5 2 8 6" xfId="9252"/>
    <cellStyle name="표준 3 5 2 8 7" xfId="12130"/>
    <cellStyle name="표준 3 5 2 9" xfId="754"/>
    <cellStyle name="표준 3 5 2 9 2" xfId="2194"/>
    <cellStyle name="표준 3 5 2 9 2 2" xfId="5077"/>
    <cellStyle name="표준 3 5 2 9 2 3" xfId="7955"/>
    <cellStyle name="표준 3 5 2 9 2 4" xfId="10836"/>
    <cellStyle name="표준 3 5 2 9 2 5" xfId="13714"/>
    <cellStyle name="표준 3 5 2 9 3" xfId="3637"/>
    <cellStyle name="표준 3 5 2 9 4" xfId="6515"/>
    <cellStyle name="표준 3 5 2 9 5" xfId="9396"/>
    <cellStyle name="표준 3 5 2 9 6" xfId="12274"/>
    <cellStyle name="표준 3 5 3" xfId="36"/>
    <cellStyle name="표준 3 5 3 10" xfId="1476"/>
    <cellStyle name="표준 3 5 3 10 2" xfId="4359"/>
    <cellStyle name="표준 3 5 3 10 3" xfId="7237"/>
    <cellStyle name="표준 3 5 3 10 4" xfId="10118"/>
    <cellStyle name="표준 3 5 3 10 5" xfId="12996"/>
    <cellStyle name="표준 3 5 3 11" xfId="2919"/>
    <cellStyle name="표준 3 5 3 12" xfId="5797"/>
    <cellStyle name="표준 3 5 3 13" xfId="8678"/>
    <cellStyle name="표준 3 5 3 14" xfId="11556"/>
    <cellStyle name="표준 3 5 3 2" xfId="37"/>
    <cellStyle name="표준 3 5 3 2 10" xfId="2920"/>
    <cellStyle name="표준 3 5 3 2 11" xfId="5798"/>
    <cellStyle name="표준 3 5 3 2 12" xfId="8679"/>
    <cellStyle name="표준 3 5 3 2 13" xfId="11557"/>
    <cellStyle name="표준 3 5 3 2 2" xfId="73"/>
    <cellStyle name="표준 3 5 3 2 2 10" xfId="5834"/>
    <cellStyle name="표준 3 5 3 2 2 11" xfId="8715"/>
    <cellStyle name="표준 3 5 3 2 2 12" xfId="11593"/>
    <cellStyle name="표준 3 5 3 2 2 2" xfId="145"/>
    <cellStyle name="표준 3 5 3 2 2 2 10" xfId="8787"/>
    <cellStyle name="표준 3 5 3 2 2 2 11" xfId="11665"/>
    <cellStyle name="표준 3 5 3 2 2 2 2" xfId="289"/>
    <cellStyle name="표준 3 5 3 2 2 2 2 2" xfId="1009"/>
    <cellStyle name="표준 3 5 3 2 2 2 2 2 2" xfId="2449"/>
    <cellStyle name="표준 3 5 3 2 2 2 2 2 2 2" xfId="5332"/>
    <cellStyle name="표준 3 5 3 2 2 2 2 2 2 3" xfId="8210"/>
    <cellStyle name="표준 3 5 3 2 2 2 2 2 2 4" xfId="11091"/>
    <cellStyle name="표준 3 5 3 2 2 2 2 2 2 5" xfId="13969"/>
    <cellStyle name="표준 3 5 3 2 2 2 2 2 3" xfId="3892"/>
    <cellStyle name="표준 3 5 3 2 2 2 2 2 4" xfId="6770"/>
    <cellStyle name="표준 3 5 3 2 2 2 2 2 5" xfId="9651"/>
    <cellStyle name="표준 3 5 3 2 2 2 2 2 6" xfId="12529"/>
    <cellStyle name="표준 3 5 3 2 2 2 2 3" xfId="1729"/>
    <cellStyle name="표준 3 5 3 2 2 2 2 3 2" xfId="4612"/>
    <cellStyle name="표준 3 5 3 2 2 2 2 3 3" xfId="7490"/>
    <cellStyle name="표준 3 5 3 2 2 2 2 3 4" xfId="10371"/>
    <cellStyle name="표준 3 5 3 2 2 2 2 3 5" xfId="13249"/>
    <cellStyle name="표준 3 5 3 2 2 2 2 4" xfId="3172"/>
    <cellStyle name="표준 3 5 3 2 2 2 2 5" xfId="6050"/>
    <cellStyle name="표준 3 5 3 2 2 2 2 6" xfId="8931"/>
    <cellStyle name="표준 3 5 3 2 2 2 2 7" xfId="11809"/>
    <cellStyle name="표준 3 5 3 2 2 2 3" xfId="437"/>
    <cellStyle name="표준 3 5 3 2 2 2 3 2" xfId="1157"/>
    <cellStyle name="표준 3 5 3 2 2 2 3 2 2" xfId="2597"/>
    <cellStyle name="표준 3 5 3 2 2 2 3 2 2 2" xfId="5480"/>
    <cellStyle name="표준 3 5 3 2 2 2 3 2 2 3" xfId="8358"/>
    <cellStyle name="표준 3 5 3 2 2 2 3 2 2 4" xfId="11239"/>
    <cellStyle name="표준 3 5 3 2 2 2 3 2 2 5" xfId="14117"/>
    <cellStyle name="표준 3 5 3 2 2 2 3 2 3" xfId="4040"/>
    <cellStyle name="표준 3 5 3 2 2 2 3 2 4" xfId="6918"/>
    <cellStyle name="표준 3 5 3 2 2 2 3 2 5" xfId="9799"/>
    <cellStyle name="표준 3 5 3 2 2 2 3 2 6" xfId="12677"/>
    <cellStyle name="표준 3 5 3 2 2 2 3 3" xfId="1877"/>
    <cellStyle name="표준 3 5 3 2 2 2 3 3 2" xfId="4760"/>
    <cellStyle name="표준 3 5 3 2 2 2 3 3 3" xfId="7638"/>
    <cellStyle name="표준 3 5 3 2 2 2 3 3 4" xfId="10519"/>
    <cellStyle name="표준 3 5 3 2 2 2 3 3 5" xfId="13397"/>
    <cellStyle name="표준 3 5 3 2 2 2 3 4" xfId="3320"/>
    <cellStyle name="표준 3 5 3 2 2 2 3 5" xfId="6198"/>
    <cellStyle name="표준 3 5 3 2 2 2 3 6" xfId="9079"/>
    <cellStyle name="표준 3 5 3 2 2 2 3 7" xfId="11957"/>
    <cellStyle name="표준 3 5 3 2 2 2 4" xfId="579"/>
    <cellStyle name="표준 3 5 3 2 2 2 4 2" xfId="1299"/>
    <cellStyle name="표준 3 5 3 2 2 2 4 2 2" xfId="2739"/>
    <cellStyle name="표준 3 5 3 2 2 2 4 2 2 2" xfId="5622"/>
    <cellStyle name="표준 3 5 3 2 2 2 4 2 2 3" xfId="8500"/>
    <cellStyle name="표준 3 5 3 2 2 2 4 2 2 4" xfId="11381"/>
    <cellStyle name="표준 3 5 3 2 2 2 4 2 2 5" xfId="14259"/>
    <cellStyle name="표준 3 5 3 2 2 2 4 2 3" xfId="4182"/>
    <cellStyle name="표준 3 5 3 2 2 2 4 2 4" xfId="7060"/>
    <cellStyle name="표준 3 5 3 2 2 2 4 2 5" xfId="9941"/>
    <cellStyle name="표준 3 5 3 2 2 2 4 2 6" xfId="12819"/>
    <cellStyle name="표준 3 5 3 2 2 2 4 3" xfId="2019"/>
    <cellStyle name="표준 3 5 3 2 2 2 4 3 2" xfId="4902"/>
    <cellStyle name="표준 3 5 3 2 2 2 4 3 3" xfId="7780"/>
    <cellStyle name="표준 3 5 3 2 2 2 4 3 4" xfId="10661"/>
    <cellStyle name="표준 3 5 3 2 2 2 4 3 5" xfId="13539"/>
    <cellStyle name="표준 3 5 3 2 2 2 4 4" xfId="3462"/>
    <cellStyle name="표준 3 5 3 2 2 2 4 5" xfId="6340"/>
    <cellStyle name="표준 3 5 3 2 2 2 4 6" xfId="9221"/>
    <cellStyle name="표준 3 5 3 2 2 2 4 7" xfId="12099"/>
    <cellStyle name="표준 3 5 3 2 2 2 5" xfId="721"/>
    <cellStyle name="표준 3 5 3 2 2 2 5 2" xfId="1441"/>
    <cellStyle name="표준 3 5 3 2 2 2 5 2 2" xfId="2881"/>
    <cellStyle name="표준 3 5 3 2 2 2 5 2 2 2" xfId="5764"/>
    <cellStyle name="표준 3 5 3 2 2 2 5 2 2 3" xfId="8642"/>
    <cellStyle name="표준 3 5 3 2 2 2 5 2 2 4" xfId="11523"/>
    <cellStyle name="표준 3 5 3 2 2 2 5 2 2 5" xfId="14401"/>
    <cellStyle name="표준 3 5 3 2 2 2 5 2 3" xfId="4324"/>
    <cellStyle name="표준 3 5 3 2 2 2 5 2 4" xfId="7202"/>
    <cellStyle name="표준 3 5 3 2 2 2 5 2 5" xfId="10083"/>
    <cellStyle name="표준 3 5 3 2 2 2 5 2 6" xfId="12961"/>
    <cellStyle name="표준 3 5 3 2 2 2 5 3" xfId="2161"/>
    <cellStyle name="표준 3 5 3 2 2 2 5 3 2" xfId="5044"/>
    <cellStyle name="표준 3 5 3 2 2 2 5 3 3" xfId="7922"/>
    <cellStyle name="표준 3 5 3 2 2 2 5 3 4" xfId="10803"/>
    <cellStyle name="표준 3 5 3 2 2 2 5 3 5" xfId="13681"/>
    <cellStyle name="표준 3 5 3 2 2 2 5 4" xfId="3604"/>
    <cellStyle name="표준 3 5 3 2 2 2 5 5" xfId="6482"/>
    <cellStyle name="표준 3 5 3 2 2 2 5 6" xfId="9363"/>
    <cellStyle name="표준 3 5 3 2 2 2 5 7" xfId="12241"/>
    <cellStyle name="표준 3 5 3 2 2 2 6" xfId="865"/>
    <cellStyle name="표준 3 5 3 2 2 2 6 2" xfId="2305"/>
    <cellStyle name="표준 3 5 3 2 2 2 6 2 2" xfId="5188"/>
    <cellStyle name="표준 3 5 3 2 2 2 6 2 3" xfId="8066"/>
    <cellStyle name="표준 3 5 3 2 2 2 6 2 4" xfId="10947"/>
    <cellStyle name="표준 3 5 3 2 2 2 6 2 5" xfId="13825"/>
    <cellStyle name="표준 3 5 3 2 2 2 6 3" xfId="3748"/>
    <cellStyle name="표준 3 5 3 2 2 2 6 4" xfId="6626"/>
    <cellStyle name="표준 3 5 3 2 2 2 6 5" xfId="9507"/>
    <cellStyle name="표준 3 5 3 2 2 2 6 6" xfId="12385"/>
    <cellStyle name="표준 3 5 3 2 2 2 7" xfId="1585"/>
    <cellStyle name="표준 3 5 3 2 2 2 7 2" xfId="4468"/>
    <cellStyle name="표준 3 5 3 2 2 2 7 3" xfId="7346"/>
    <cellStyle name="표준 3 5 3 2 2 2 7 4" xfId="10227"/>
    <cellStyle name="표준 3 5 3 2 2 2 7 5" xfId="13105"/>
    <cellStyle name="표준 3 5 3 2 2 2 8" xfId="3028"/>
    <cellStyle name="표준 3 5 3 2 2 2 9" xfId="5906"/>
    <cellStyle name="표준 3 5 3 2 2 3" xfId="217"/>
    <cellStyle name="표준 3 5 3 2 2 3 2" xfId="937"/>
    <cellStyle name="표준 3 5 3 2 2 3 2 2" xfId="2377"/>
    <cellStyle name="표준 3 5 3 2 2 3 2 2 2" xfId="5260"/>
    <cellStyle name="표준 3 5 3 2 2 3 2 2 3" xfId="8138"/>
    <cellStyle name="표준 3 5 3 2 2 3 2 2 4" xfId="11019"/>
    <cellStyle name="표준 3 5 3 2 2 3 2 2 5" xfId="13897"/>
    <cellStyle name="표준 3 5 3 2 2 3 2 3" xfId="3820"/>
    <cellStyle name="표준 3 5 3 2 2 3 2 4" xfId="6698"/>
    <cellStyle name="표준 3 5 3 2 2 3 2 5" xfId="9579"/>
    <cellStyle name="표준 3 5 3 2 2 3 2 6" xfId="12457"/>
    <cellStyle name="표준 3 5 3 2 2 3 3" xfId="1657"/>
    <cellStyle name="표준 3 5 3 2 2 3 3 2" xfId="4540"/>
    <cellStyle name="표준 3 5 3 2 2 3 3 3" xfId="7418"/>
    <cellStyle name="표준 3 5 3 2 2 3 3 4" xfId="10299"/>
    <cellStyle name="표준 3 5 3 2 2 3 3 5" xfId="13177"/>
    <cellStyle name="표준 3 5 3 2 2 3 4" xfId="3100"/>
    <cellStyle name="표준 3 5 3 2 2 3 5" xfId="5978"/>
    <cellStyle name="표준 3 5 3 2 2 3 6" xfId="8859"/>
    <cellStyle name="표준 3 5 3 2 2 3 7" xfId="11737"/>
    <cellStyle name="표준 3 5 3 2 2 4" xfId="365"/>
    <cellStyle name="표준 3 5 3 2 2 4 2" xfId="1085"/>
    <cellStyle name="표준 3 5 3 2 2 4 2 2" xfId="2525"/>
    <cellStyle name="표준 3 5 3 2 2 4 2 2 2" xfId="5408"/>
    <cellStyle name="표준 3 5 3 2 2 4 2 2 3" xfId="8286"/>
    <cellStyle name="표준 3 5 3 2 2 4 2 2 4" xfId="11167"/>
    <cellStyle name="표준 3 5 3 2 2 4 2 2 5" xfId="14045"/>
    <cellStyle name="표준 3 5 3 2 2 4 2 3" xfId="3968"/>
    <cellStyle name="표준 3 5 3 2 2 4 2 4" xfId="6846"/>
    <cellStyle name="표준 3 5 3 2 2 4 2 5" xfId="9727"/>
    <cellStyle name="표준 3 5 3 2 2 4 2 6" xfId="12605"/>
    <cellStyle name="표준 3 5 3 2 2 4 3" xfId="1805"/>
    <cellStyle name="표준 3 5 3 2 2 4 3 2" xfId="4688"/>
    <cellStyle name="표준 3 5 3 2 2 4 3 3" xfId="7566"/>
    <cellStyle name="표준 3 5 3 2 2 4 3 4" xfId="10447"/>
    <cellStyle name="표준 3 5 3 2 2 4 3 5" xfId="13325"/>
    <cellStyle name="표준 3 5 3 2 2 4 4" xfId="3248"/>
    <cellStyle name="표준 3 5 3 2 2 4 5" xfId="6126"/>
    <cellStyle name="표준 3 5 3 2 2 4 6" xfId="9007"/>
    <cellStyle name="표준 3 5 3 2 2 4 7" xfId="11885"/>
    <cellStyle name="표준 3 5 3 2 2 5" xfId="507"/>
    <cellStyle name="표준 3 5 3 2 2 5 2" xfId="1227"/>
    <cellStyle name="표준 3 5 3 2 2 5 2 2" xfId="2667"/>
    <cellStyle name="표준 3 5 3 2 2 5 2 2 2" xfId="5550"/>
    <cellStyle name="표준 3 5 3 2 2 5 2 2 3" xfId="8428"/>
    <cellStyle name="표준 3 5 3 2 2 5 2 2 4" xfId="11309"/>
    <cellStyle name="표준 3 5 3 2 2 5 2 2 5" xfId="14187"/>
    <cellStyle name="표준 3 5 3 2 2 5 2 3" xfId="4110"/>
    <cellStyle name="표준 3 5 3 2 2 5 2 4" xfId="6988"/>
    <cellStyle name="표준 3 5 3 2 2 5 2 5" xfId="9869"/>
    <cellStyle name="표준 3 5 3 2 2 5 2 6" xfId="12747"/>
    <cellStyle name="표준 3 5 3 2 2 5 3" xfId="1947"/>
    <cellStyle name="표준 3 5 3 2 2 5 3 2" xfId="4830"/>
    <cellStyle name="표준 3 5 3 2 2 5 3 3" xfId="7708"/>
    <cellStyle name="표준 3 5 3 2 2 5 3 4" xfId="10589"/>
    <cellStyle name="표준 3 5 3 2 2 5 3 5" xfId="13467"/>
    <cellStyle name="표준 3 5 3 2 2 5 4" xfId="3390"/>
    <cellStyle name="표준 3 5 3 2 2 5 5" xfId="6268"/>
    <cellStyle name="표준 3 5 3 2 2 5 6" xfId="9149"/>
    <cellStyle name="표준 3 5 3 2 2 5 7" xfId="12027"/>
    <cellStyle name="표준 3 5 3 2 2 6" xfId="649"/>
    <cellStyle name="표준 3 5 3 2 2 6 2" xfId="1369"/>
    <cellStyle name="표준 3 5 3 2 2 6 2 2" xfId="2809"/>
    <cellStyle name="표준 3 5 3 2 2 6 2 2 2" xfId="5692"/>
    <cellStyle name="표준 3 5 3 2 2 6 2 2 3" xfId="8570"/>
    <cellStyle name="표준 3 5 3 2 2 6 2 2 4" xfId="11451"/>
    <cellStyle name="표준 3 5 3 2 2 6 2 2 5" xfId="14329"/>
    <cellStyle name="표준 3 5 3 2 2 6 2 3" xfId="4252"/>
    <cellStyle name="표준 3 5 3 2 2 6 2 4" xfId="7130"/>
    <cellStyle name="표준 3 5 3 2 2 6 2 5" xfId="10011"/>
    <cellStyle name="표준 3 5 3 2 2 6 2 6" xfId="12889"/>
    <cellStyle name="표준 3 5 3 2 2 6 3" xfId="2089"/>
    <cellStyle name="표준 3 5 3 2 2 6 3 2" xfId="4972"/>
    <cellStyle name="표준 3 5 3 2 2 6 3 3" xfId="7850"/>
    <cellStyle name="표준 3 5 3 2 2 6 3 4" xfId="10731"/>
    <cellStyle name="표준 3 5 3 2 2 6 3 5" xfId="13609"/>
    <cellStyle name="표준 3 5 3 2 2 6 4" xfId="3532"/>
    <cellStyle name="표준 3 5 3 2 2 6 5" xfId="6410"/>
    <cellStyle name="표준 3 5 3 2 2 6 6" xfId="9291"/>
    <cellStyle name="표준 3 5 3 2 2 6 7" xfId="12169"/>
    <cellStyle name="표준 3 5 3 2 2 7" xfId="793"/>
    <cellStyle name="표준 3 5 3 2 2 7 2" xfId="2233"/>
    <cellStyle name="표준 3 5 3 2 2 7 2 2" xfId="5116"/>
    <cellStyle name="표준 3 5 3 2 2 7 2 3" xfId="7994"/>
    <cellStyle name="표준 3 5 3 2 2 7 2 4" xfId="10875"/>
    <cellStyle name="표준 3 5 3 2 2 7 2 5" xfId="13753"/>
    <cellStyle name="표준 3 5 3 2 2 7 3" xfId="3676"/>
    <cellStyle name="표준 3 5 3 2 2 7 4" xfId="6554"/>
    <cellStyle name="표준 3 5 3 2 2 7 5" xfId="9435"/>
    <cellStyle name="표준 3 5 3 2 2 7 6" xfId="12313"/>
    <cellStyle name="표준 3 5 3 2 2 8" xfId="1513"/>
    <cellStyle name="표준 3 5 3 2 2 8 2" xfId="4396"/>
    <cellStyle name="표준 3 5 3 2 2 8 3" xfId="7274"/>
    <cellStyle name="표준 3 5 3 2 2 8 4" xfId="10155"/>
    <cellStyle name="표준 3 5 3 2 2 8 5" xfId="13033"/>
    <cellStyle name="표준 3 5 3 2 2 9" xfId="2956"/>
    <cellStyle name="표준 3 5 3 2 3" xfId="109"/>
    <cellStyle name="표준 3 5 3 2 3 10" xfId="8751"/>
    <cellStyle name="표준 3 5 3 2 3 11" xfId="11629"/>
    <cellStyle name="표준 3 5 3 2 3 2" xfId="253"/>
    <cellStyle name="표준 3 5 3 2 3 2 2" xfId="973"/>
    <cellStyle name="표준 3 5 3 2 3 2 2 2" xfId="2413"/>
    <cellStyle name="표준 3 5 3 2 3 2 2 2 2" xfId="5296"/>
    <cellStyle name="표준 3 5 3 2 3 2 2 2 3" xfId="8174"/>
    <cellStyle name="표준 3 5 3 2 3 2 2 2 4" xfId="11055"/>
    <cellStyle name="표준 3 5 3 2 3 2 2 2 5" xfId="13933"/>
    <cellStyle name="표준 3 5 3 2 3 2 2 3" xfId="3856"/>
    <cellStyle name="표준 3 5 3 2 3 2 2 4" xfId="6734"/>
    <cellStyle name="표준 3 5 3 2 3 2 2 5" xfId="9615"/>
    <cellStyle name="표준 3 5 3 2 3 2 2 6" xfId="12493"/>
    <cellStyle name="표준 3 5 3 2 3 2 3" xfId="1693"/>
    <cellStyle name="표준 3 5 3 2 3 2 3 2" xfId="4576"/>
    <cellStyle name="표준 3 5 3 2 3 2 3 3" xfId="7454"/>
    <cellStyle name="표준 3 5 3 2 3 2 3 4" xfId="10335"/>
    <cellStyle name="표준 3 5 3 2 3 2 3 5" xfId="13213"/>
    <cellStyle name="표준 3 5 3 2 3 2 4" xfId="3136"/>
    <cellStyle name="표준 3 5 3 2 3 2 5" xfId="6014"/>
    <cellStyle name="표준 3 5 3 2 3 2 6" xfId="8895"/>
    <cellStyle name="표준 3 5 3 2 3 2 7" xfId="11773"/>
    <cellStyle name="표준 3 5 3 2 3 3" xfId="401"/>
    <cellStyle name="표준 3 5 3 2 3 3 2" xfId="1121"/>
    <cellStyle name="표준 3 5 3 2 3 3 2 2" xfId="2561"/>
    <cellStyle name="표준 3 5 3 2 3 3 2 2 2" xfId="5444"/>
    <cellStyle name="표준 3 5 3 2 3 3 2 2 3" xfId="8322"/>
    <cellStyle name="표준 3 5 3 2 3 3 2 2 4" xfId="11203"/>
    <cellStyle name="표준 3 5 3 2 3 3 2 2 5" xfId="14081"/>
    <cellStyle name="표준 3 5 3 2 3 3 2 3" xfId="4004"/>
    <cellStyle name="표준 3 5 3 2 3 3 2 4" xfId="6882"/>
    <cellStyle name="표준 3 5 3 2 3 3 2 5" xfId="9763"/>
    <cellStyle name="표준 3 5 3 2 3 3 2 6" xfId="12641"/>
    <cellStyle name="표준 3 5 3 2 3 3 3" xfId="1841"/>
    <cellStyle name="표준 3 5 3 2 3 3 3 2" xfId="4724"/>
    <cellStyle name="표준 3 5 3 2 3 3 3 3" xfId="7602"/>
    <cellStyle name="표준 3 5 3 2 3 3 3 4" xfId="10483"/>
    <cellStyle name="표준 3 5 3 2 3 3 3 5" xfId="13361"/>
    <cellStyle name="표준 3 5 3 2 3 3 4" xfId="3284"/>
    <cellStyle name="표준 3 5 3 2 3 3 5" xfId="6162"/>
    <cellStyle name="표준 3 5 3 2 3 3 6" xfId="9043"/>
    <cellStyle name="표준 3 5 3 2 3 3 7" xfId="11921"/>
    <cellStyle name="표준 3 5 3 2 3 4" xfId="543"/>
    <cellStyle name="표준 3 5 3 2 3 4 2" xfId="1263"/>
    <cellStyle name="표준 3 5 3 2 3 4 2 2" xfId="2703"/>
    <cellStyle name="표준 3 5 3 2 3 4 2 2 2" xfId="5586"/>
    <cellStyle name="표준 3 5 3 2 3 4 2 2 3" xfId="8464"/>
    <cellStyle name="표준 3 5 3 2 3 4 2 2 4" xfId="11345"/>
    <cellStyle name="표준 3 5 3 2 3 4 2 2 5" xfId="14223"/>
    <cellStyle name="표준 3 5 3 2 3 4 2 3" xfId="4146"/>
    <cellStyle name="표준 3 5 3 2 3 4 2 4" xfId="7024"/>
    <cellStyle name="표준 3 5 3 2 3 4 2 5" xfId="9905"/>
    <cellStyle name="표준 3 5 3 2 3 4 2 6" xfId="12783"/>
    <cellStyle name="표준 3 5 3 2 3 4 3" xfId="1983"/>
    <cellStyle name="표준 3 5 3 2 3 4 3 2" xfId="4866"/>
    <cellStyle name="표준 3 5 3 2 3 4 3 3" xfId="7744"/>
    <cellStyle name="표준 3 5 3 2 3 4 3 4" xfId="10625"/>
    <cellStyle name="표준 3 5 3 2 3 4 3 5" xfId="13503"/>
    <cellStyle name="표준 3 5 3 2 3 4 4" xfId="3426"/>
    <cellStyle name="표준 3 5 3 2 3 4 5" xfId="6304"/>
    <cellStyle name="표준 3 5 3 2 3 4 6" xfId="9185"/>
    <cellStyle name="표준 3 5 3 2 3 4 7" xfId="12063"/>
    <cellStyle name="표준 3 5 3 2 3 5" xfId="685"/>
    <cellStyle name="표준 3 5 3 2 3 5 2" xfId="1405"/>
    <cellStyle name="표준 3 5 3 2 3 5 2 2" xfId="2845"/>
    <cellStyle name="표준 3 5 3 2 3 5 2 2 2" xfId="5728"/>
    <cellStyle name="표준 3 5 3 2 3 5 2 2 3" xfId="8606"/>
    <cellStyle name="표준 3 5 3 2 3 5 2 2 4" xfId="11487"/>
    <cellStyle name="표준 3 5 3 2 3 5 2 2 5" xfId="14365"/>
    <cellStyle name="표준 3 5 3 2 3 5 2 3" xfId="4288"/>
    <cellStyle name="표준 3 5 3 2 3 5 2 4" xfId="7166"/>
    <cellStyle name="표준 3 5 3 2 3 5 2 5" xfId="10047"/>
    <cellStyle name="표준 3 5 3 2 3 5 2 6" xfId="12925"/>
    <cellStyle name="표준 3 5 3 2 3 5 3" xfId="2125"/>
    <cellStyle name="표준 3 5 3 2 3 5 3 2" xfId="5008"/>
    <cellStyle name="표준 3 5 3 2 3 5 3 3" xfId="7886"/>
    <cellStyle name="표준 3 5 3 2 3 5 3 4" xfId="10767"/>
    <cellStyle name="표준 3 5 3 2 3 5 3 5" xfId="13645"/>
    <cellStyle name="표준 3 5 3 2 3 5 4" xfId="3568"/>
    <cellStyle name="표준 3 5 3 2 3 5 5" xfId="6446"/>
    <cellStyle name="표준 3 5 3 2 3 5 6" xfId="9327"/>
    <cellStyle name="표준 3 5 3 2 3 5 7" xfId="12205"/>
    <cellStyle name="표준 3 5 3 2 3 6" xfId="829"/>
    <cellStyle name="표준 3 5 3 2 3 6 2" xfId="2269"/>
    <cellStyle name="표준 3 5 3 2 3 6 2 2" xfId="5152"/>
    <cellStyle name="표준 3 5 3 2 3 6 2 3" xfId="8030"/>
    <cellStyle name="표준 3 5 3 2 3 6 2 4" xfId="10911"/>
    <cellStyle name="표준 3 5 3 2 3 6 2 5" xfId="13789"/>
    <cellStyle name="표준 3 5 3 2 3 6 3" xfId="3712"/>
    <cellStyle name="표준 3 5 3 2 3 6 4" xfId="6590"/>
    <cellStyle name="표준 3 5 3 2 3 6 5" xfId="9471"/>
    <cellStyle name="표준 3 5 3 2 3 6 6" xfId="12349"/>
    <cellStyle name="표준 3 5 3 2 3 7" xfId="1549"/>
    <cellStyle name="표준 3 5 3 2 3 7 2" xfId="4432"/>
    <cellStyle name="표준 3 5 3 2 3 7 3" xfId="7310"/>
    <cellStyle name="표준 3 5 3 2 3 7 4" xfId="10191"/>
    <cellStyle name="표준 3 5 3 2 3 7 5" xfId="13069"/>
    <cellStyle name="표준 3 5 3 2 3 8" xfId="2992"/>
    <cellStyle name="표준 3 5 3 2 3 9" xfId="5870"/>
    <cellStyle name="표준 3 5 3 2 4" xfId="181"/>
    <cellStyle name="표준 3 5 3 2 4 2" xfId="901"/>
    <cellStyle name="표준 3 5 3 2 4 2 2" xfId="2341"/>
    <cellStyle name="표준 3 5 3 2 4 2 2 2" xfId="5224"/>
    <cellStyle name="표준 3 5 3 2 4 2 2 3" xfId="8102"/>
    <cellStyle name="표준 3 5 3 2 4 2 2 4" xfId="10983"/>
    <cellStyle name="표준 3 5 3 2 4 2 2 5" xfId="13861"/>
    <cellStyle name="표준 3 5 3 2 4 2 3" xfId="3784"/>
    <cellStyle name="표준 3 5 3 2 4 2 4" xfId="6662"/>
    <cellStyle name="표준 3 5 3 2 4 2 5" xfId="9543"/>
    <cellStyle name="표준 3 5 3 2 4 2 6" xfId="12421"/>
    <cellStyle name="표준 3 5 3 2 4 3" xfId="1621"/>
    <cellStyle name="표준 3 5 3 2 4 3 2" xfId="4504"/>
    <cellStyle name="표준 3 5 3 2 4 3 3" xfId="7382"/>
    <cellStyle name="표준 3 5 3 2 4 3 4" xfId="10263"/>
    <cellStyle name="표준 3 5 3 2 4 3 5" xfId="13141"/>
    <cellStyle name="표준 3 5 3 2 4 4" xfId="3064"/>
    <cellStyle name="표준 3 5 3 2 4 5" xfId="5942"/>
    <cellStyle name="표준 3 5 3 2 4 6" xfId="8823"/>
    <cellStyle name="표준 3 5 3 2 4 7" xfId="11701"/>
    <cellStyle name="표준 3 5 3 2 5" xfId="329"/>
    <cellStyle name="표준 3 5 3 2 5 2" xfId="1049"/>
    <cellStyle name="표준 3 5 3 2 5 2 2" xfId="2489"/>
    <cellStyle name="표준 3 5 3 2 5 2 2 2" xfId="5372"/>
    <cellStyle name="표준 3 5 3 2 5 2 2 3" xfId="8250"/>
    <cellStyle name="표준 3 5 3 2 5 2 2 4" xfId="11131"/>
    <cellStyle name="표준 3 5 3 2 5 2 2 5" xfId="14009"/>
    <cellStyle name="표준 3 5 3 2 5 2 3" xfId="3932"/>
    <cellStyle name="표준 3 5 3 2 5 2 4" xfId="6810"/>
    <cellStyle name="표준 3 5 3 2 5 2 5" xfId="9691"/>
    <cellStyle name="표준 3 5 3 2 5 2 6" xfId="12569"/>
    <cellStyle name="표준 3 5 3 2 5 3" xfId="1769"/>
    <cellStyle name="표준 3 5 3 2 5 3 2" xfId="4652"/>
    <cellStyle name="표준 3 5 3 2 5 3 3" xfId="7530"/>
    <cellStyle name="표준 3 5 3 2 5 3 4" xfId="10411"/>
    <cellStyle name="표준 3 5 3 2 5 3 5" xfId="13289"/>
    <cellStyle name="표준 3 5 3 2 5 4" xfId="3212"/>
    <cellStyle name="표준 3 5 3 2 5 5" xfId="6090"/>
    <cellStyle name="표준 3 5 3 2 5 6" xfId="8971"/>
    <cellStyle name="표준 3 5 3 2 5 7" xfId="11849"/>
    <cellStyle name="표준 3 5 3 2 6" xfId="471"/>
    <cellStyle name="표준 3 5 3 2 6 2" xfId="1191"/>
    <cellStyle name="표준 3 5 3 2 6 2 2" xfId="2631"/>
    <cellStyle name="표준 3 5 3 2 6 2 2 2" xfId="5514"/>
    <cellStyle name="표준 3 5 3 2 6 2 2 3" xfId="8392"/>
    <cellStyle name="표준 3 5 3 2 6 2 2 4" xfId="11273"/>
    <cellStyle name="표준 3 5 3 2 6 2 2 5" xfId="14151"/>
    <cellStyle name="표준 3 5 3 2 6 2 3" xfId="4074"/>
    <cellStyle name="표준 3 5 3 2 6 2 4" xfId="6952"/>
    <cellStyle name="표준 3 5 3 2 6 2 5" xfId="9833"/>
    <cellStyle name="표준 3 5 3 2 6 2 6" xfId="12711"/>
    <cellStyle name="표준 3 5 3 2 6 3" xfId="1911"/>
    <cellStyle name="표준 3 5 3 2 6 3 2" xfId="4794"/>
    <cellStyle name="표준 3 5 3 2 6 3 3" xfId="7672"/>
    <cellStyle name="표준 3 5 3 2 6 3 4" xfId="10553"/>
    <cellStyle name="표준 3 5 3 2 6 3 5" xfId="13431"/>
    <cellStyle name="표준 3 5 3 2 6 4" xfId="3354"/>
    <cellStyle name="표준 3 5 3 2 6 5" xfId="6232"/>
    <cellStyle name="표준 3 5 3 2 6 6" xfId="9113"/>
    <cellStyle name="표준 3 5 3 2 6 7" xfId="11991"/>
    <cellStyle name="표준 3 5 3 2 7" xfId="613"/>
    <cellStyle name="표준 3 5 3 2 7 2" xfId="1333"/>
    <cellStyle name="표준 3 5 3 2 7 2 2" xfId="2773"/>
    <cellStyle name="표준 3 5 3 2 7 2 2 2" xfId="5656"/>
    <cellStyle name="표준 3 5 3 2 7 2 2 3" xfId="8534"/>
    <cellStyle name="표준 3 5 3 2 7 2 2 4" xfId="11415"/>
    <cellStyle name="표준 3 5 3 2 7 2 2 5" xfId="14293"/>
    <cellStyle name="표준 3 5 3 2 7 2 3" xfId="4216"/>
    <cellStyle name="표준 3 5 3 2 7 2 4" xfId="7094"/>
    <cellStyle name="표준 3 5 3 2 7 2 5" xfId="9975"/>
    <cellStyle name="표준 3 5 3 2 7 2 6" xfId="12853"/>
    <cellStyle name="표준 3 5 3 2 7 3" xfId="2053"/>
    <cellStyle name="표준 3 5 3 2 7 3 2" xfId="4936"/>
    <cellStyle name="표준 3 5 3 2 7 3 3" xfId="7814"/>
    <cellStyle name="표준 3 5 3 2 7 3 4" xfId="10695"/>
    <cellStyle name="표준 3 5 3 2 7 3 5" xfId="13573"/>
    <cellStyle name="표준 3 5 3 2 7 4" xfId="3496"/>
    <cellStyle name="표준 3 5 3 2 7 5" xfId="6374"/>
    <cellStyle name="표준 3 5 3 2 7 6" xfId="9255"/>
    <cellStyle name="표준 3 5 3 2 7 7" xfId="12133"/>
    <cellStyle name="표준 3 5 3 2 8" xfId="757"/>
    <cellStyle name="표준 3 5 3 2 8 2" xfId="2197"/>
    <cellStyle name="표준 3 5 3 2 8 2 2" xfId="5080"/>
    <cellStyle name="표준 3 5 3 2 8 2 3" xfId="7958"/>
    <cellStyle name="표준 3 5 3 2 8 2 4" xfId="10839"/>
    <cellStyle name="표준 3 5 3 2 8 2 5" xfId="13717"/>
    <cellStyle name="표준 3 5 3 2 8 3" xfId="3640"/>
    <cellStyle name="표준 3 5 3 2 8 4" xfId="6518"/>
    <cellStyle name="표준 3 5 3 2 8 5" xfId="9399"/>
    <cellStyle name="표준 3 5 3 2 8 6" xfId="12277"/>
    <cellStyle name="표준 3 5 3 2 9" xfId="1477"/>
    <cellStyle name="표준 3 5 3 2 9 2" xfId="4360"/>
    <cellStyle name="표준 3 5 3 2 9 3" xfId="7238"/>
    <cellStyle name="표준 3 5 3 2 9 4" xfId="10119"/>
    <cellStyle name="표준 3 5 3 2 9 5" xfId="12997"/>
    <cellStyle name="표준 3 5 3 3" xfId="72"/>
    <cellStyle name="표준 3 5 3 3 10" xfId="5833"/>
    <cellStyle name="표준 3 5 3 3 11" xfId="8714"/>
    <cellStyle name="표준 3 5 3 3 12" xfId="11592"/>
    <cellStyle name="표준 3 5 3 3 2" xfId="144"/>
    <cellStyle name="표준 3 5 3 3 2 10" xfId="8786"/>
    <cellStyle name="표준 3 5 3 3 2 11" xfId="11664"/>
    <cellStyle name="표준 3 5 3 3 2 2" xfId="288"/>
    <cellStyle name="표준 3 5 3 3 2 2 2" xfId="1008"/>
    <cellStyle name="표준 3 5 3 3 2 2 2 2" xfId="2448"/>
    <cellStyle name="표준 3 5 3 3 2 2 2 2 2" xfId="5331"/>
    <cellStyle name="표준 3 5 3 3 2 2 2 2 3" xfId="8209"/>
    <cellStyle name="표준 3 5 3 3 2 2 2 2 4" xfId="11090"/>
    <cellStyle name="표준 3 5 3 3 2 2 2 2 5" xfId="13968"/>
    <cellStyle name="표준 3 5 3 3 2 2 2 3" xfId="3891"/>
    <cellStyle name="표준 3 5 3 3 2 2 2 4" xfId="6769"/>
    <cellStyle name="표준 3 5 3 3 2 2 2 5" xfId="9650"/>
    <cellStyle name="표준 3 5 3 3 2 2 2 6" xfId="12528"/>
    <cellStyle name="표준 3 5 3 3 2 2 3" xfId="1728"/>
    <cellStyle name="표준 3 5 3 3 2 2 3 2" xfId="4611"/>
    <cellStyle name="표준 3 5 3 3 2 2 3 3" xfId="7489"/>
    <cellStyle name="표준 3 5 3 3 2 2 3 4" xfId="10370"/>
    <cellStyle name="표준 3 5 3 3 2 2 3 5" xfId="13248"/>
    <cellStyle name="표준 3 5 3 3 2 2 4" xfId="3171"/>
    <cellStyle name="표준 3 5 3 3 2 2 5" xfId="6049"/>
    <cellStyle name="표준 3 5 3 3 2 2 6" xfId="8930"/>
    <cellStyle name="표준 3 5 3 3 2 2 7" xfId="11808"/>
    <cellStyle name="표준 3 5 3 3 2 3" xfId="436"/>
    <cellStyle name="표준 3 5 3 3 2 3 2" xfId="1156"/>
    <cellStyle name="표준 3 5 3 3 2 3 2 2" xfId="2596"/>
    <cellStyle name="표준 3 5 3 3 2 3 2 2 2" xfId="5479"/>
    <cellStyle name="표준 3 5 3 3 2 3 2 2 3" xfId="8357"/>
    <cellStyle name="표준 3 5 3 3 2 3 2 2 4" xfId="11238"/>
    <cellStyle name="표준 3 5 3 3 2 3 2 2 5" xfId="14116"/>
    <cellStyle name="표준 3 5 3 3 2 3 2 3" xfId="4039"/>
    <cellStyle name="표준 3 5 3 3 2 3 2 4" xfId="6917"/>
    <cellStyle name="표준 3 5 3 3 2 3 2 5" xfId="9798"/>
    <cellStyle name="표준 3 5 3 3 2 3 2 6" xfId="12676"/>
    <cellStyle name="표준 3 5 3 3 2 3 3" xfId="1876"/>
    <cellStyle name="표준 3 5 3 3 2 3 3 2" xfId="4759"/>
    <cellStyle name="표준 3 5 3 3 2 3 3 3" xfId="7637"/>
    <cellStyle name="표준 3 5 3 3 2 3 3 4" xfId="10518"/>
    <cellStyle name="표준 3 5 3 3 2 3 3 5" xfId="13396"/>
    <cellStyle name="표준 3 5 3 3 2 3 4" xfId="3319"/>
    <cellStyle name="표준 3 5 3 3 2 3 5" xfId="6197"/>
    <cellStyle name="표준 3 5 3 3 2 3 6" xfId="9078"/>
    <cellStyle name="표준 3 5 3 3 2 3 7" xfId="11956"/>
    <cellStyle name="표준 3 5 3 3 2 4" xfId="578"/>
    <cellStyle name="표준 3 5 3 3 2 4 2" xfId="1298"/>
    <cellStyle name="표준 3 5 3 3 2 4 2 2" xfId="2738"/>
    <cellStyle name="표준 3 5 3 3 2 4 2 2 2" xfId="5621"/>
    <cellStyle name="표준 3 5 3 3 2 4 2 2 3" xfId="8499"/>
    <cellStyle name="표준 3 5 3 3 2 4 2 2 4" xfId="11380"/>
    <cellStyle name="표준 3 5 3 3 2 4 2 2 5" xfId="14258"/>
    <cellStyle name="표준 3 5 3 3 2 4 2 3" xfId="4181"/>
    <cellStyle name="표준 3 5 3 3 2 4 2 4" xfId="7059"/>
    <cellStyle name="표준 3 5 3 3 2 4 2 5" xfId="9940"/>
    <cellStyle name="표준 3 5 3 3 2 4 2 6" xfId="12818"/>
    <cellStyle name="표준 3 5 3 3 2 4 3" xfId="2018"/>
    <cellStyle name="표준 3 5 3 3 2 4 3 2" xfId="4901"/>
    <cellStyle name="표준 3 5 3 3 2 4 3 3" xfId="7779"/>
    <cellStyle name="표준 3 5 3 3 2 4 3 4" xfId="10660"/>
    <cellStyle name="표준 3 5 3 3 2 4 3 5" xfId="13538"/>
    <cellStyle name="표준 3 5 3 3 2 4 4" xfId="3461"/>
    <cellStyle name="표준 3 5 3 3 2 4 5" xfId="6339"/>
    <cellStyle name="표준 3 5 3 3 2 4 6" xfId="9220"/>
    <cellStyle name="표준 3 5 3 3 2 4 7" xfId="12098"/>
    <cellStyle name="표준 3 5 3 3 2 5" xfId="720"/>
    <cellStyle name="표준 3 5 3 3 2 5 2" xfId="1440"/>
    <cellStyle name="표준 3 5 3 3 2 5 2 2" xfId="2880"/>
    <cellStyle name="표준 3 5 3 3 2 5 2 2 2" xfId="5763"/>
    <cellStyle name="표준 3 5 3 3 2 5 2 2 3" xfId="8641"/>
    <cellStyle name="표준 3 5 3 3 2 5 2 2 4" xfId="11522"/>
    <cellStyle name="표준 3 5 3 3 2 5 2 2 5" xfId="14400"/>
    <cellStyle name="표준 3 5 3 3 2 5 2 3" xfId="4323"/>
    <cellStyle name="표준 3 5 3 3 2 5 2 4" xfId="7201"/>
    <cellStyle name="표준 3 5 3 3 2 5 2 5" xfId="10082"/>
    <cellStyle name="표준 3 5 3 3 2 5 2 6" xfId="12960"/>
    <cellStyle name="표준 3 5 3 3 2 5 3" xfId="2160"/>
    <cellStyle name="표준 3 5 3 3 2 5 3 2" xfId="5043"/>
    <cellStyle name="표준 3 5 3 3 2 5 3 3" xfId="7921"/>
    <cellStyle name="표준 3 5 3 3 2 5 3 4" xfId="10802"/>
    <cellStyle name="표준 3 5 3 3 2 5 3 5" xfId="13680"/>
    <cellStyle name="표준 3 5 3 3 2 5 4" xfId="3603"/>
    <cellStyle name="표준 3 5 3 3 2 5 5" xfId="6481"/>
    <cellStyle name="표준 3 5 3 3 2 5 6" xfId="9362"/>
    <cellStyle name="표준 3 5 3 3 2 5 7" xfId="12240"/>
    <cellStyle name="표준 3 5 3 3 2 6" xfId="864"/>
    <cellStyle name="표준 3 5 3 3 2 6 2" xfId="2304"/>
    <cellStyle name="표준 3 5 3 3 2 6 2 2" xfId="5187"/>
    <cellStyle name="표준 3 5 3 3 2 6 2 3" xfId="8065"/>
    <cellStyle name="표준 3 5 3 3 2 6 2 4" xfId="10946"/>
    <cellStyle name="표준 3 5 3 3 2 6 2 5" xfId="13824"/>
    <cellStyle name="표준 3 5 3 3 2 6 3" xfId="3747"/>
    <cellStyle name="표준 3 5 3 3 2 6 4" xfId="6625"/>
    <cellStyle name="표준 3 5 3 3 2 6 5" xfId="9506"/>
    <cellStyle name="표준 3 5 3 3 2 6 6" xfId="12384"/>
    <cellStyle name="표준 3 5 3 3 2 7" xfId="1584"/>
    <cellStyle name="표준 3 5 3 3 2 7 2" xfId="4467"/>
    <cellStyle name="표준 3 5 3 3 2 7 3" xfId="7345"/>
    <cellStyle name="표준 3 5 3 3 2 7 4" xfId="10226"/>
    <cellStyle name="표준 3 5 3 3 2 7 5" xfId="13104"/>
    <cellStyle name="표준 3 5 3 3 2 8" xfId="3027"/>
    <cellStyle name="표준 3 5 3 3 2 9" xfId="5905"/>
    <cellStyle name="표준 3 5 3 3 3" xfId="216"/>
    <cellStyle name="표준 3 5 3 3 3 2" xfId="936"/>
    <cellStyle name="표준 3 5 3 3 3 2 2" xfId="2376"/>
    <cellStyle name="표준 3 5 3 3 3 2 2 2" xfId="5259"/>
    <cellStyle name="표준 3 5 3 3 3 2 2 3" xfId="8137"/>
    <cellStyle name="표준 3 5 3 3 3 2 2 4" xfId="11018"/>
    <cellStyle name="표준 3 5 3 3 3 2 2 5" xfId="13896"/>
    <cellStyle name="표준 3 5 3 3 3 2 3" xfId="3819"/>
    <cellStyle name="표준 3 5 3 3 3 2 4" xfId="6697"/>
    <cellStyle name="표준 3 5 3 3 3 2 5" xfId="9578"/>
    <cellStyle name="표준 3 5 3 3 3 2 6" xfId="12456"/>
    <cellStyle name="표준 3 5 3 3 3 3" xfId="1656"/>
    <cellStyle name="표준 3 5 3 3 3 3 2" xfId="4539"/>
    <cellStyle name="표준 3 5 3 3 3 3 3" xfId="7417"/>
    <cellStyle name="표준 3 5 3 3 3 3 4" xfId="10298"/>
    <cellStyle name="표준 3 5 3 3 3 3 5" xfId="13176"/>
    <cellStyle name="표준 3 5 3 3 3 4" xfId="3099"/>
    <cellStyle name="표준 3 5 3 3 3 5" xfId="5977"/>
    <cellStyle name="표준 3 5 3 3 3 6" xfId="8858"/>
    <cellStyle name="표준 3 5 3 3 3 7" xfId="11736"/>
    <cellStyle name="표준 3 5 3 3 4" xfId="364"/>
    <cellStyle name="표준 3 5 3 3 4 2" xfId="1084"/>
    <cellStyle name="표준 3 5 3 3 4 2 2" xfId="2524"/>
    <cellStyle name="표준 3 5 3 3 4 2 2 2" xfId="5407"/>
    <cellStyle name="표준 3 5 3 3 4 2 2 3" xfId="8285"/>
    <cellStyle name="표준 3 5 3 3 4 2 2 4" xfId="11166"/>
    <cellStyle name="표준 3 5 3 3 4 2 2 5" xfId="14044"/>
    <cellStyle name="표준 3 5 3 3 4 2 3" xfId="3967"/>
    <cellStyle name="표준 3 5 3 3 4 2 4" xfId="6845"/>
    <cellStyle name="표준 3 5 3 3 4 2 5" xfId="9726"/>
    <cellStyle name="표준 3 5 3 3 4 2 6" xfId="12604"/>
    <cellStyle name="표준 3 5 3 3 4 3" xfId="1804"/>
    <cellStyle name="표준 3 5 3 3 4 3 2" xfId="4687"/>
    <cellStyle name="표준 3 5 3 3 4 3 3" xfId="7565"/>
    <cellStyle name="표준 3 5 3 3 4 3 4" xfId="10446"/>
    <cellStyle name="표준 3 5 3 3 4 3 5" xfId="13324"/>
    <cellStyle name="표준 3 5 3 3 4 4" xfId="3247"/>
    <cellStyle name="표준 3 5 3 3 4 5" xfId="6125"/>
    <cellStyle name="표준 3 5 3 3 4 6" xfId="9006"/>
    <cellStyle name="표준 3 5 3 3 4 7" xfId="11884"/>
    <cellStyle name="표준 3 5 3 3 5" xfId="506"/>
    <cellStyle name="표준 3 5 3 3 5 2" xfId="1226"/>
    <cellStyle name="표준 3 5 3 3 5 2 2" xfId="2666"/>
    <cellStyle name="표준 3 5 3 3 5 2 2 2" xfId="5549"/>
    <cellStyle name="표준 3 5 3 3 5 2 2 3" xfId="8427"/>
    <cellStyle name="표준 3 5 3 3 5 2 2 4" xfId="11308"/>
    <cellStyle name="표준 3 5 3 3 5 2 2 5" xfId="14186"/>
    <cellStyle name="표준 3 5 3 3 5 2 3" xfId="4109"/>
    <cellStyle name="표준 3 5 3 3 5 2 4" xfId="6987"/>
    <cellStyle name="표준 3 5 3 3 5 2 5" xfId="9868"/>
    <cellStyle name="표준 3 5 3 3 5 2 6" xfId="12746"/>
    <cellStyle name="표준 3 5 3 3 5 3" xfId="1946"/>
    <cellStyle name="표준 3 5 3 3 5 3 2" xfId="4829"/>
    <cellStyle name="표준 3 5 3 3 5 3 3" xfId="7707"/>
    <cellStyle name="표준 3 5 3 3 5 3 4" xfId="10588"/>
    <cellStyle name="표준 3 5 3 3 5 3 5" xfId="13466"/>
    <cellStyle name="표준 3 5 3 3 5 4" xfId="3389"/>
    <cellStyle name="표준 3 5 3 3 5 5" xfId="6267"/>
    <cellStyle name="표준 3 5 3 3 5 6" xfId="9148"/>
    <cellStyle name="표준 3 5 3 3 5 7" xfId="12026"/>
    <cellStyle name="표준 3 5 3 3 6" xfId="648"/>
    <cellStyle name="표준 3 5 3 3 6 2" xfId="1368"/>
    <cellStyle name="표준 3 5 3 3 6 2 2" xfId="2808"/>
    <cellStyle name="표준 3 5 3 3 6 2 2 2" xfId="5691"/>
    <cellStyle name="표준 3 5 3 3 6 2 2 3" xfId="8569"/>
    <cellStyle name="표준 3 5 3 3 6 2 2 4" xfId="11450"/>
    <cellStyle name="표준 3 5 3 3 6 2 2 5" xfId="14328"/>
    <cellStyle name="표준 3 5 3 3 6 2 3" xfId="4251"/>
    <cellStyle name="표준 3 5 3 3 6 2 4" xfId="7129"/>
    <cellStyle name="표준 3 5 3 3 6 2 5" xfId="10010"/>
    <cellStyle name="표준 3 5 3 3 6 2 6" xfId="12888"/>
    <cellStyle name="표준 3 5 3 3 6 3" xfId="2088"/>
    <cellStyle name="표준 3 5 3 3 6 3 2" xfId="4971"/>
    <cellStyle name="표준 3 5 3 3 6 3 3" xfId="7849"/>
    <cellStyle name="표준 3 5 3 3 6 3 4" xfId="10730"/>
    <cellStyle name="표준 3 5 3 3 6 3 5" xfId="13608"/>
    <cellStyle name="표준 3 5 3 3 6 4" xfId="3531"/>
    <cellStyle name="표준 3 5 3 3 6 5" xfId="6409"/>
    <cellStyle name="표준 3 5 3 3 6 6" xfId="9290"/>
    <cellStyle name="표준 3 5 3 3 6 7" xfId="12168"/>
    <cellStyle name="표준 3 5 3 3 7" xfId="792"/>
    <cellStyle name="표준 3 5 3 3 7 2" xfId="2232"/>
    <cellStyle name="표준 3 5 3 3 7 2 2" xfId="5115"/>
    <cellStyle name="표준 3 5 3 3 7 2 3" xfId="7993"/>
    <cellStyle name="표준 3 5 3 3 7 2 4" xfId="10874"/>
    <cellStyle name="표준 3 5 3 3 7 2 5" xfId="13752"/>
    <cellStyle name="표준 3 5 3 3 7 3" xfId="3675"/>
    <cellStyle name="표준 3 5 3 3 7 4" xfId="6553"/>
    <cellStyle name="표준 3 5 3 3 7 5" xfId="9434"/>
    <cellStyle name="표준 3 5 3 3 7 6" xfId="12312"/>
    <cellStyle name="표준 3 5 3 3 8" xfId="1512"/>
    <cellStyle name="표준 3 5 3 3 8 2" xfId="4395"/>
    <cellStyle name="표준 3 5 3 3 8 3" xfId="7273"/>
    <cellStyle name="표준 3 5 3 3 8 4" xfId="10154"/>
    <cellStyle name="표준 3 5 3 3 8 5" xfId="13032"/>
    <cellStyle name="표준 3 5 3 3 9" xfId="2955"/>
    <cellStyle name="표준 3 5 3 4" xfId="108"/>
    <cellStyle name="표준 3 5 3 4 10" xfId="8750"/>
    <cellStyle name="표준 3 5 3 4 11" xfId="11628"/>
    <cellStyle name="표준 3 5 3 4 2" xfId="252"/>
    <cellStyle name="표준 3 5 3 4 2 2" xfId="972"/>
    <cellStyle name="표준 3 5 3 4 2 2 2" xfId="2412"/>
    <cellStyle name="표준 3 5 3 4 2 2 2 2" xfId="5295"/>
    <cellStyle name="표준 3 5 3 4 2 2 2 3" xfId="8173"/>
    <cellStyle name="표준 3 5 3 4 2 2 2 4" xfId="11054"/>
    <cellStyle name="표준 3 5 3 4 2 2 2 5" xfId="13932"/>
    <cellStyle name="표준 3 5 3 4 2 2 3" xfId="3855"/>
    <cellStyle name="표준 3 5 3 4 2 2 4" xfId="6733"/>
    <cellStyle name="표준 3 5 3 4 2 2 5" xfId="9614"/>
    <cellStyle name="표준 3 5 3 4 2 2 6" xfId="12492"/>
    <cellStyle name="표준 3 5 3 4 2 3" xfId="1692"/>
    <cellStyle name="표준 3 5 3 4 2 3 2" xfId="4575"/>
    <cellStyle name="표준 3 5 3 4 2 3 3" xfId="7453"/>
    <cellStyle name="표준 3 5 3 4 2 3 4" xfId="10334"/>
    <cellStyle name="표준 3 5 3 4 2 3 5" xfId="13212"/>
    <cellStyle name="표준 3 5 3 4 2 4" xfId="3135"/>
    <cellStyle name="표준 3 5 3 4 2 5" xfId="6013"/>
    <cellStyle name="표준 3 5 3 4 2 6" xfId="8894"/>
    <cellStyle name="표준 3 5 3 4 2 7" xfId="11772"/>
    <cellStyle name="표준 3 5 3 4 3" xfId="400"/>
    <cellStyle name="표준 3 5 3 4 3 2" xfId="1120"/>
    <cellStyle name="표준 3 5 3 4 3 2 2" xfId="2560"/>
    <cellStyle name="표준 3 5 3 4 3 2 2 2" xfId="5443"/>
    <cellStyle name="표준 3 5 3 4 3 2 2 3" xfId="8321"/>
    <cellStyle name="표준 3 5 3 4 3 2 2 4" xfId="11202"/>
    <cellStyle name="표준 3 5 3 4 3 2 2 5" xfId="14080"/>
    <cellStyle name="표준 3 5 3 4 3 2 3" xfId="4003"/>
    <cellStyle name="표준 3 5 3 4 3 2 4" xfId="6881"/>
    <cellStyle name="표준 3 5 3 4 3 2 5" xfId="9762"/>
    <cellStyle name="표준 3 5 3 4 3 2 6" xfId="12640"/>
    <cellStyle name="표준 3 5 3 4 3 3" xfId="1840"/>
    <cellStyle name="표준 3 5 3 4 3 3 2" xfId="4723"/>
    <cellStyle name="표준 3 5 3 4 3 3 3" xfId="7601"/>
    <cellStyle name="표준 3 5 3 4 3 3 4" xfId="10482"/>
    <cellStyle name="표준 3 5 3 4 3 3 5" xfId="13360"/>
    <cellStyle name="표준 3 5 3 4 3 4" xfId="3283"/>
    <cellStyle name="표준 3 5 3 4 3 5" xfId="6161"/>
    <cellStyle name="표준 3 5 3 4 3 6" xfId="9042"/>
    <cellStyle name="표준 3 5 3 4 3 7" xfId="11920"/>
    <cellStyle name="표준 3 5 3 4 4" xfId="542"/>
    <cellStyle name="표준 3 5 3 4 4 2" xfId="1262"/>
    <cellStyle name="표준 3 5 3 4 4 2 2" xfId="2702"/>
    <cellStyle name="표준 3 5 3 4 4 2 2 2" xfId="5585"/>
    <cellStyle name="표준 3 5 3 4 4 2 2 3" xfId="8463"/>
    <cellStyle name="표준 3 5 3 4 4 2 2 4" xfId="11344"/>
    <cellStyle name="표준 3 5 3 4 4 2 2 5" xfId="14222"/>
    <cellStyle name="표준 3 5 3 4 4 2 3" xfId="4145"/>
    <cellStyle name="표준 3 5 3 4 4 2 4" xfId="7023"/>
    <cellStyle name="표준 3 5 3 4 4 2 5" xfId="9904"/>
    <cellStyle name="표준 3 5 3 4 4 2 6" xfId="12782"/>
    <cellStyle name="표준 3 5 3 4 4 3" xfId="1982"/>
    <cellStyle name="표준 3 5 3 4 4 3 2" xfId="4865"/>
    <cellStyle name="표준 3 5 3 4 4 3 3" xfId="7743"/>
    <cellStyle name="표준 3 5 3 4 4 3 4" xfId="10624"/>
    <cellStyle name="표준 3 5 3 4 4 3 5" xfId="13502"/>
    <cellStyle name="표준 3 5 3 4 4 4" xfId="3425"/>
    <cellStyle name="표준 3 5 3 4 4 5" xfId="6303"/>
    <cellStyle name="표준 3 5 3 4 4 6" xfId="9184"/>
    <cellStyle name="표준 3 5 3 4 4 7" xfId="12062"/>
    <cellStyle name="표준 3 5 3 4 5" xfId="684"/>
    <cellStyle name="표준 3 5 3 4 5 2" xfId="1404"/>
    <cellStyle name="표준 3 5 3 4 5 2 2" xfId="2844"/>
    <cellStyle name="표준 3 5 3 4 5 2 2 2" xfId="5727"/>
    <cellStyle name="표준 3 5 3 4 5 2 2 3" xfId="8605"/>
    <cellStyle name="표준 3 5 3 4 5 2 2 4" xfId="11486"/>
    <cellStyle name="표준 3 5 3 4 5 2 2 5" xfId="14364"/>
    <cellStyle name="표준 3 5 3 4 5 2 3" xfId="4287"/>
    <cellStyle name="표준 3 5 3 4 5 2 4" xfId="7165"/>
    <cellStyle name="표준 3 5 3 4 5 2 5" xfId="10046"/>
    <cellStyle name="표준 3 5 3 4 5 2 6" xfId="12924"/>
    <cellStyle name="표준 3 5 3 4 5 3" xfId="2124"/>
    <cellStyle name="표준 3 5 3 4 5 3 2" xfId="5007"/>
    <cellStyle name="표준 3 5 3 4 5 3 3" xfId="7885"/>
    <cellStyle name="표준 3 5 3 4 5 3 4" xfId="10766"/>
    <cellStyle name="표준 3 5 3 4 5 3 5" xfId="13644"/>
    <cellStyle name="표준 3 5 3 4 5 4" xfId="3567"/>
    <cellStyle name="표준 3 5 3 4 5 5" xfId="6445"/>
    <cellStyle name="표준 3 5 3 4 5 6" xfId="9326"/>
    <cellStyle name="표준 3 5 3 4 5 7" xfId="12204"/>
    <cellStyle name="표준 3 5 3 4 6" xfId="828"/>
    <cellStyle name="표준 3 5 3 4 6 2" xfId="2268"/>
    <cellStyle name="표준 3 5 3 4 6 2 2" xfId="5151"/>
    <cellStyle name="표준 3 5 3 4 6 2 3" xfId="8029"/>
    <cellStyle name="표준 3 5 3 4 6 2 4" xfId="10910"/>
    <cellStyle name="표준 3 5 3 4 6 2 5" xfId="13788"/>
    <cellStyle name="표준 3 5 3 4 6 3" xfId="3711"/>
    <cellStyle name="표준 3 5 3 4 6 4" xfId="6589"/>
    <cellStyle name="표준 3 5 3 4 6 5" xfId="9470"/>
    <cellStyle name="표준 3 5 3 4 6 6" xfId="12348"/>
    <cellStyle name="표준 3 5 3 4 7" xfId="1548"/>
    <cellStyle name="표준 3 5 3 4 7 2" xfId="4431"/>
    <cellStyle name="표준 3 5 3 4 7 3" xfId="7309"/>
    <cellStyle name="표준 3 5 3 4 7 4" xfId="10190"/>
    <cellStyle name="표준 3 5 3 4 7 5" xfId="13068"/>
    <cellStyle name="표준 3 5 3 4 8" xfId="2991"/>
    <cellStyle name="표준 3 5 3 4 9" xfId="5869"/>
    <cellStyle name="표준 3 5 3 5" xfId="180"/>
    <cellStyle name="표준 3 5 3 5 2" xfId="900"/>
    <cellStyle name="표준 3 5 3 5 2 2" xfId="2340"/>
    <cellStyle name="표준 3 5 3 5 2 2 2" xfId="5223"/>
    <cellStyle name="표준 3 5 3 5 2 2 3" xfId="8101"/>
    <cellStyle name="표준 3 5 3 5 2 2 4" xfId="10982"/>
    <cellStyle name="표준 3 5 3 5 2 2 5" xfId="13860"/>
    <cellStyle name="표준 3 5 3 5 2 3" xfId="3783"/>
    <cellStyle name="표준 3 5 3 5 2 4" xfId="6661"/>
    <cellStyle name="표준 3 5 3 5 2 5" xfId="9542"/>
    <cellStyle name="표준 3 5 3 5 2 6" xfId="12420"/>
    <cellStyle name="표준 3 5 3 5 3" xfId="1620"/>
    <cellStyle name="표준 3 5 3 5 3 2" xfId="4503"/>
    <cellStyle name="표준 3 5 3 5 3 3" xfId="7381"/>
    <cellStyle name="표준 3 5 3 5 3 4" xfId="10262"/>
    <cellStyle name="표준 3 5 3 5 3 5" xfId="13140"/>
    <cellStyle name="표준 3 5 3 5 4" xfId="3063"/>
    <cellStyle name="표준 3 5 3 5 5" xfId="5941"/>
    <cellStyle name="표준 3 5 3 5 6" xfId="8822"/>
    <cellStyle name="표준 3 5 3 5 7" xfId="11700"/>
    <cellStyle name="표준 3 5 3 6" xfId="328"/>
    <cellStyle name="표준 3 5 3 6 2" xfId="1048"/>
    <cellStyle name="표준 3 5 3 6 2 2" xfId="2488"/>
    <cellStyle name="표준 3 5 3 6 2 2 2" xfId="5371"/>
    <cellStyle name="표준 3 5 3 6 2 2 3" xfId="8249"/>
    <cellStyle name="표준 3 5 3 6 2 2 4" xfId="11130"/>
    <cellStyle name="표준 3 5 3 6 2 2 5" xfId="14008"/>
    <cellStyle name="표준 3 5 3 6 2 3" xfId="3931"/>
    <cellStyle name="표준 3 5 3 6 2 4" xfId="6809"/>
    <cellStyle name="표준 3 5 3 6 2 5" xfId="9690"/>
    <cellStyle name="표준 3 5 3 6 2 6" xfId="12568"/>
    <cellStyle name="표준 3 5 3 6 3" xfId="1768"/>
    <cellStyle name="표준 3 5 3 6 3 2" xfId="4651"/>
    <cellStyle name="표준 3 5 3 6 3 3" xfId="7529"/>
    <cellStyle name="표준 3 5 3 6 3 4" xfId="10410"/>
    <cellStyle name="표준 3 5 3 6 3 5" xfId="13288"/>
    <cellStyle name="표준 3 5 3 6 4" xfId="3211"/>
    <cellStyle name="표준 3 5 3 6 5" xfId="6089"/>
    <cellStyle name="표준 3 5 3 6 6" xfId="8970"/>
    <cellStyle name="표준 3 5 3 6 7" xfId="11848"/>
    <cellStyle name="표준 3 5 3 7" xfId="470"/>
    <cellStyle name="표준 3 5 3 7 2" xfId="1190"/>
    <cellStyle name="표준 3 5 3 7 2 2" xfId="2630"/>
    <cellStyle name="표준 3 5 3 7 2 2 2" xfId="5513"/>
    <cellStyle name="표준 3 5 3 7 2 2 3" xfId="8391"/>
    <cellStyle name="표준 3 5 3 7 2 2 4" xfId="11272"/>
    <cellStyle name="표준 3 5 3 7 2 2 5" xfId="14150"/>
    <cellStyle name="표준 3 5 3 7 2 3" xfId="4073"/>
    <cellStyle name="표준 3 5 3 7 2 4" xfId="6951"/>
    <cellStyle name="표준 3 5 3 7 2 5" xfId="9832"/>
    <cellStyle name="표준 3 5 3 7 2 6" xfId="12710"/>
    <cellStyle name="표준 3 5 3 7 3" xfId="1910"/>
    <cellStyle name="표준 3 5 3 7 3 2" xfId="4793"/>
    <cellStyle name="표준 3 5 3 7 3 3" xfId="7671"/>
    <cellStyle name="표준 3 5 3 7 3 4" xfId="10552"/>
    <cellStyle name="표준 3 5 3 7 3 5" xfId="13430"/>
    <cellStyle name="표준 3 5 3 7 4" xfId="3353"/>
    <cellStyle name="표준 3 5 3 7 5" xfId="6231"/>
    <cellStyle name="표준 3 5 3 7 6" xfId="9112"/>
    <cellStyle name="표준 3 5 3 7 7" xfId="11990"/>
    <cellStyle name="표준 3 5 3 8" xfId="612"/>
    <cellStyle name="표준 3 5 3 8 2" xfId="1332"/>
    <cellStyle name="표준 3 5 3 8 2 2" xfId="2772"/>
    <cellStyle name="표준 3 5 3 8 2 2 2" xfId="5655"/>
    <cellStyle name="표준 3 5 3 8 2 2 3" xfId="8533"/>
    <cellStyle name="표준 3 5 3 8 2 2 4" xfId="11414"/>
    <cellStyle name="표준 3 5 3 8 2 2 5" xfId="14292"/>
    <cellStyle name="표준 3 5 3 8 2 3" xfId="4215"/>
    <cellStyle name="표준 3 5 3 8 2 4" xfId="7093"/>
    <cellStyle name="표준 3 5 3 8 2 5" xfId="9974"/>
    <cellStyle name="표준 3 5 3 8 2 6" xfId="12852"/>
    <cellStyle name="표준 3 5 3 8 3" xfId="2052"/>
    <cellStyle name="표준 3 5 3 8 3 2" xfId="4935"/>
    <cellStyle name="표준 3 5 3 8 3 3" xfId="7813"/>
    <cellStyle name="표준 3 5 3 8 3 4" xfId="10694"/>
    <cellStyle name="표준 3 5 3 8 3 5" xfId="13572"/>
    <cellStyle name="표준 3 5 3 8 4" xfId="3495"/>
    <cellStyle name="표준 3 5 3 8 5" xfId="6373"/>
    <cellStyle name="표준 3 5 3 8 6" xfId="9254"/>
    <cellStyle name="표준 3 5 3 8 7" xfId="12132"/>
    <cellStyle name="표준 3 5 3 9" xfId="756"/>
    <cellStyle name="표준 3 5 3 9 2" xfId="2196"/>
    <cellStyle name="표준 3 5 3 9 2 2" xfId="5079"/>
    <cellStyle name="표준 3 5 3 9 2 3" xfId="7957"/>
    <cellStyle name="표준 3 5 3 9 2 4" xfId="10838"/>
    <cellStyle name="표준 3 5 3 9 2 5" xfId="13716"/>
    <cellStyle name="표준 3 5 3 9 3" xfId="3639"/>
    <cellStyle name="표준 3 5 3 9 4" xfId="6517"/>
    <cellStyle name="표준 3 5 3 9 5" xfId="9398"/>
    <cellStyle name="표준 3 5 3 9 6" xfId="12276"/>
    <cellStyle name="표준 3 5 4" xfId="38"/>
    <cellStyle name="표준 3 5 4 10" xfId="2921"/>
    <cellStyle name="표준 3 5 4 11" xfId="5799"/>
    <cellStyle name="표준 3 5 4 12" xfId="8680"/>
    <cellStyle name="표준 3 5 4 13" xfId="11558"/>
    <cellStyle name="표준 3 5 4 2" xfId="74"/>
    <cellStyle name="표준 3 5 4 2 10" xfId="5835"/>
    <cellStyle name="표준 3 5 4 2 11" xfId="8716"/>
    <cellStyle name="표준 3 5 4 2 12" xfId="11594"/>
    <cellStyle name="표준 3 5 4 2 2" xfId="146"/>
    <cellStyle name="표준 3 5 4 2 2 10" xfId="8788"/>
    <cellStyle name="표준 3 5 4 2 2 11" xfId="11666"/>
    <cellStyle name="표준 3 5 4 2 2 2" xfId="290"/>
    <cellStyle name="표준 3 5 4 2 2 2 2" xfId="1010"/>
    <cellStyle name="표준 3 5 4 2 2 2 2 2" xfId="2450"/>
    <cellStyle name="표준 3 5 4 2 2 2 2 2 2" xfId="5333"/>
    <cellStyle name="표준 3 5 4 2 2 2 2 2 3" xfId="8211"/>
    <cellStyle name="표준 3 5 4 2 2 2 2 2 4" xfId="11092"/>
    <cellStyle name="표준 3 5 4 2 2 2 2 2 5" xfId="13970"/>
    <cellStyle name="표준 3 5 4 2 2 2 2 3" xfId="3893"/>
    <cellStyle name="표준 3 5 4 2 2 2 2 4" xfId="6771"/>
    <cellStyle name="표준 3 5 4 2 2 2 2 5" xfId="9652"/>
    <cellStyle name="표준 3 5 4 2 2 2 2 6" xfId="12530"/>
    <cellStyle name="표준 3 5 4 2 2 2 3" xfId="1730"/>
    <cellStyle name="표준 3 5 4 2 2 2 3 2" xfId="4613"/>
    <cellStyle name="표준 3 5 4 2 2 2 3 3" xfId="7491"/>
    <cellStyle name="표준 3 5 4 2 2 2 3 4" xfId="10372"/>
    <cellStyle name="표준 3 5 4 2 2 2 3 5" xfId="13250"/>
    <cellStyle name="표준 3 5 4 2 2 2 4" xfId="3173"/>
    <cellStyle name="표준 3 5 4 2 2 2 5" xfId="6051"/>
    <cellStyle name="표준 3 5 4 2 2 2 6" xfId="8932"/>
    <cellStyle name="표준 3 5 4 2 2 2 7" xfId="11810"/>
    <cellStyle name="표준 3 5 4 2 2 3" xfId="438"/>
    <cellStyle name="표준 3 5 4 2 2 3 2" xfId="1158"/>
    <cellStyle name="표준 3 5 4 2 2 3 2 2" xfId="2598"/>
    <cellStyle name="표준 3 5 4 2 2 3 2 2 2" xfId="5481"/>
    <cellStyle name="표준 3 5 4 2 2 3 2 2 3" xfId="8359"/>
    <cellStyle name="표준 3 5 4 2 2 3 2 2 4" xfId="11240"/>
    <cellStyle name="표준 3 5 4 2 2 3 2 2 5" xfId="14118"/>
    <cellStyle name="표준 3 5 4 2 2 3 2 3" xfId="4041"/>
    <cellStyle name="표준 3 5 4 2 2 3 2 4" xfId="6919"/>
    <cellStyle name="표준 3 5 4 2 2 3 2 5" xfId="9800"/>
    <cellStyle name="표준 3 5 4 2 2 3 2 6" xfId="12678"/>
    <cellStyle name="표준 3 5 4 2 2 3 3" xfId="1878"/>
    <cellStyle name="표준 3 5 4 2 2 3 3 2" xfId="4761"/>
    <cellStyle name="표준 3 5 4 2 2 3 3 3" xfId="7639"/>
    <cellStyle name="표준 3 5 4 2 2 3 3 4" xfId="10520"/>
    <cellStyle name="표준 3 5 4 2 2 3 3 5" xfId="13398"/>
    <cellStyle name="표준 3 5 4 2 2 3 4" xfId="3321"/>
    <cellStyle name="표준 3 5 4 2 2 3 5" xfId="6199"/>
    <cellStyle name="표준 3 5 4 2 2 3 6" xfId="9080"/>
    <cellStyle name="표준 3 5 4 2 2 3 7" xfId="11958"/>
    <cellStyle name="표준 3 5 4 2 2 4" xfId="580"/>
    <cellStyle name="표준 3 5 4 2 2 4 2" xfId="1300"/>
    <cellStyle name="표준 3 5 4 2 2 4 2 2" xfId="2740"/>
    <cellStyle name="표준 3 5 4 2 2 4 2 2 2" xfId="5623"/>
    <cellStyle name="표준 3 5 4 2 2 4 2 2 3" xfId="8501"/>
    <cellStyle name="표준 3 5 4 2 2 4 2 2 4" xfId="11382"/>
    <cellStyle name="표준 3 5 4 2 2 4 2 2 5" xfId="14260"/>
    <cellStyle name="표준 3 5 4 2 2 4 2 3" xfId="4183"/>
    <cellStyle name="표준 3 5 4 2 2 4 2 4" xfId="7061"/>
    <cellStyle name="표준 3 5 4 2 2 4 2 5" xfId="9942"/>
    <cellStyle name="표준 3 5 4 2 2 4 2 6" xfId="12820"/>
    <cellStyle name="표준 3 5 4 2 2 4 3" xfId="2020"/>
    <cellStyle name="표준 3 5 4 2 2 4 3 2" xfId="4903"/>
    <cellStyle name="표준 3 5 4 2 2 4 3 3" xfId="7781"/>
    <cellStyle name="표준 3 5 4 2 2 4 3 4" xfId="10662"/>
    <cellStyle name="표준 3 5 4 2 2 4 3 5" xfId="13540"/>
    <cellStyle name="표준 3 5 4 2 2 4 4" xfId="3463"/>
    <cellStyle name="표준 3 5 4 2 2 4 5" xfId="6341"/>
    <cellStyle name="표준 3 5 4 2 2 4 6" xfId="9222"/>
    <cellStyle name="표준 3 5 4 2 2 4 7" xfId="12100"/>
    <cellStyle name="표준 3 5 4 2 2 5" xfId="722"/>
    <cellStyle name="표준 3 5 4 2 2 5 2" xfId="1442"/>
    <cellStyle name="표준 3 5 4 2 2 5 2 2" xfId="2882"/>
    <cellStyle name="표준 3 5 4 2 2 5 2 2 2" xfId="5765"/>
    <cellStyle name="표준 3 5 4 2 2 5 2 2 3" xfId="8643"/>
    <cellStyle name="표준 3 5 4 2 2 5 2 2 4" xfId="11524"/>
    <cellStyle name="표준 3 5 4 2 2 5 2 2 5" xfId="14402"/>
    <cellStyle name="표준 3 5 4 2 2 5 2 3" xfId="4325"/>
    <cellStyle name="표준 3 5 4 2 2 5 2 4" xfId="7203"/>
    <cellStyle name="표준 3 5 4 2 2 5 2 5" xfId="10084"/>
    <cellStyle name="표준 3 5 4 2 2 5 2 6" xfId="12962"/>
    <cellStyle name="표준 3 5 4 2 2 5 3" xfId="2162"/>
    <cellStyle name="표준 3 5 4 2 2 5 3 2" xfId="5045"/>
    <cellStyle name="표준 3 5 4 2 2 5 3 3" xfId="7923"/>
    <cellStyle name="표준 3 5 4 2 2 5 3 4" xfId="10804"/>
    <cellStyle name="표준 3 5 4 2 2 5 3 5" xfId="13682"/>
    <cellStyle name="표준 3 5 4 2 2 5 4" xfId="3605"/>
    <cellStyle name="표준 3 5 4 2 2 5 5" xfId="6483"/>
    <cellStyle name="표준 3 5 4 2 2 5 6" xfId="9364"/>
    <cellStyle name="표준 3 5 4 2 2 5 7" xfId="12242"/>
    <cellStyle name="표준 3 5 4 2 2 6" xfId="866"/>
    <cellStyle name="표준 3 5 4 2 2 6 2" xfId="2306"/>
    <cellStyle name="표준 3 5 4 2 2 6 2 2" xfId="5189"/>
    <cellStyle name="표준 3 5 4 2 2 6 2 3" xfId="8067"/>
    <cellStyle name="표준 3 5 4 2 2 6 2 4" xfId="10948"/>
    <cellStyle name="표준 3 5 4 2 2 6 2 5" xfId="13826"/>
    <cellStyle name="표준 3 5 4 2 2 6 3" xfId="3749"/>
    <cellStyle name="표준 3 5 4 2 2 6 4" xfId="6627"/>
    <cellStyle name="표준 3 5 4 2 2 6 5" xfId="9508"/>
    <cellStyle name="표준 3 5 4 2 2 6 6" xfId="12386"/>
    <cellStyle name="표준 3 5 4 2 2 7" xfId="1586"/>
    <cellStyle name="표준 3 5 4 2 2 7 2" xfId="4469"/>
    <cellStyle name="표준 3 5 4 2 2 7 3" xfId="7347"/>
    <cellStyle name="표준 3 5 4 2 2 7 4" xfId="10228"/>
    <cellStyle name="표준 3 5 4 2 2 7 5" xfId="13106"/>
    <cellStyle name="표준 3 5 4 2 2 8" xfId="3029"/>
    <cellStyle name="표준 3 5 4 2 2 9" xfId="5907"/>
    <cellStyle name="표준 3 5 4 2 3" xfId="218"/>
    <cellStyle name="표준 3 5 4 2 3 2" xfId="938"/>
    <cellStyle name="표준 3 5 4 2 3 2 2" xfId="2378"/>
    <cellStyle name="표준 3 5 4 2 3 2 2 2" xfId="5261"/>
    <cellStyle name="표준 3 5 4 2 3 2 2 3" xfId="8139"/>
    <cellStyle name="표준 3 5 4 2 3 2 2 4" xfId="11020"/>
    <cellStyle name="표준 3 5 4 2 3 2 2 5" xfId="13898"/>
    <cellStyle name="표준 3 5 4 2 3 2 3" xfId="3821"/>
    <cellStyle name="표준 3 5 4 2 3 2 4" xfId="6699"/>
    <cellStyle name="표준 3 5 4 2 3 2 5" xfId="9580"/>
    <cellStyle name="표준 3 5 4 2 3 2 6" xfId="12458"/>
    <cellStyle name="표준 3 5 4 2 3 3" xfId="1658"/>
    <cellStyle name="표준 3 5 4 2 3 3 2" xfId="4541"/>
    <cellStyle name="표준 3 5 4 2 3 3 3" xfId="7419"/>
    <cellStyle name="표준 3 5 4 2 3 3 4" xfId="10300"/>
    <cellStyle name="표준 3 5 4 2 3 3 5" xfId="13178"/>
    <cellStyle name="표준 3 5 4 2 3 4" xfId="3101"/>
    <cellStyle name="표준 3 5 4 2 3 5" xfId="5979"/>
    <cellStyle name="표준 3 5 4 2 3 6" xfId="8860"/>
    <cellStyle name="표준 3 5 4 2 3 7" xfId="11738"/>
    <cellStyle name="표준 3 5 4 2 4" xfId="366"/>
    <cellStyle name="표준 3 5 4 2 4 2" xfId="1086"/>
    <cellStyle name="표준 3 5 4 2 4 2 2" xfId="2526"/>
    <cellStyle name="표준 3 5 4 2 4 2 2 2" xfId="5409"/>
    <cellStyle name="표준 3 5 4 2 4 2 2 3" xfId="8287"/>
    <cellStyle name="표준 3 5 4 2 4 2 2 4" xfId="11168"/>
    <cellStyle name="표준 3 5 4 2 4 2 2 5" xfId="14046"/>
    <cellStyle name="표준 3 5 4 2 4 2 3" xfId="3969"/>
    <cellStyle name="표준 3 5 4 2 4 2 4" xfId="6847"/>
    <cellStyle name="표준 3 5 4 2 4 2 5" xfId="9728"/>
    <cellStyle name="표준 3 5 4 2 4 2 6" xfId="12606"/>
    <cellStyle name="표준 3 5 4 2 4 3" xfId="1806"/>
    <cellStyle name="표준 3 5 4 2 4 3 2" xfId="4689"/>
    <cellStyle name="표준 3 5 4 2 4 3 3" xfId="7567"/>
    <cellStyle name="표준 3 5 4 2 4 3 4" xfId="10448"/>
    <cellStyle name="표준 3 5 4 2 4 3 5" xfId="13326"/>
    <cellStyle name="표준 3 5 4 2 4 4" xfId="3249"/>
    <cellStyle name="표준 3 5 4 2 4 5" xfId="6127"/>
    <cellStyle name="표준 3 5 4 2 4 6" xfId="9008"/>
    <cellStyle name="표준 3 5 4 2 4 7" xfId="11886"/>
    <cellStyle name="표준 3 5 4 2 5" xfId="508"/>
    <cellStyle name="표준 3 5 4 2 5 2" xfId="1228"/>
    <cellStyle name="표준 3 5 4 2 5 2 2" xfId="2668"/>
    <cellStyle name="표준 3 5 4 2 5 2 2 2" xfId="5551"/>
    <cellStyle name="표준 3 5 4 2 5 2 2 3" xfId="8429"/>
    <cellStyle name="표준 3 5 4 2 5 2 2 4" xfId="11310"/>
    <cellStyle name="표준 3 5 4 2 5 2 2 5" xfId="14188"/>
    <cellStyle name="표준 3 5 4 2 5 2 3" xfId="4111"/>
    <cellStyle name="표준 3 5 4 2 5 2 4" xfId="6989"/>
    <cellStyle name="표준 3 5 4 2 5 2 5" xfId="9870"/>
    <cellStyle name="표준 3 5 4 2 5 2 6" xfId="12748"/>
    <cellStyle name="표준 3 5 4 2 5 3" xfId="1948"/>
    <cellStyle name="표준 3 5 4 2 5 3 2" xfId="4831"/>
    <cellStyle name="표준 3 5 4 2 5 3 3" xfId="7709"/>
    <cellStyle name="표준 3 5 4 2 5 3 4" xfId="10590"/>
    <cellStyle name="표준 3 5 4 2 5 3 5" xfId="13468"/>
    <cellStyle name="표준 3 5 4 2 5 4" xfId="3391"/>
    <cellStyle name="표준 3 5 4 2 5 5" xfId="6269"/>
    <cellStyle name="표준 3 5 4 2 5 6" xfId="9150"/>
    <cellStyle name="표준 3 5 4 2 5 7" xfId="12028"/>
    <cellStyle name="표준 3 5 4 2 6" xfId="650"/>
    <cellStyle name="표준 3 5 4 2 6 2" xfId="1370"/>
    <cellStyle name="표준 3 5 4 2 6 2 2" xfId="2810"/>
    <cellStyle name="표준 3 5 4 2 6 2 2 2" xfId="5693"/>
    <cellStyle name="표준 3 5 4 2 6 2 2 3" xfId="8571"/>
    <cellStyle name="표준 3 5 4 2 6 2 2 4" xfId="11452"/>
    <cellStyle name="표준 3 5 4 2 6 2 2 5" xfId="14330"/>
    <cellStyle name="표준 3 5 4 2 6 2 3" xfId="4253"/>
    <cellStyle name="표준 3 5 4 2 6 2 4" xfId="7131"/>
    <cellStyle name="표준 3 5 4 2 6 2 5" xfId="10012"/>
    <cellStyle name="표준 3 5 4 2 6 2 6" xfId="12890"/>
    <cellStyle name="표준 3 5 4 2 6 3" xfId="2090"/>
    <cellStyle name="표준 3 5 4 2 6 3 2" xfId="4973"/>
    <cellStyle name="표준 3 5 4 2 6 3 3" xfId="7851"/>
    <cellStyle name="표준 3 5 4 2 6 3 4" xfId="10732"/>
    <cellStyle name="표준 3 5 4 2 6 3 5" xfId="13610"/>
    <cellStyle name="표준 3 5 4 2 6 4" xfId="3533"/>
    <cellStyle name="표준 3 5 4 2 6 5" xfId="6411"/>
    <cellStyle name="표준 3 5 4 2 6 6" xfId="9292"/>
    <cellStyle name="표준 3 5 4 2 6 7" xfId="12170"/>
    <cellStyle name="표준 3 5 4 2 7" xfId="794"/>
    <cellStyle name="표준 3 5 4 2 7 2" xfId="2234"/>
    <cellStyle name="표준 3 5 4 2 7 2 2" xfId="5117"/>
    <cellStyle name="표준 3 5 4 2 7 2 3" xfId="7995"/>
    <cellStyle name="표준 3 5 4 2 7 2 4" xfId="10876"/>
    <cellStyle name="표준 3 5 4 2 7 2 5" xfId="13754"/>
    <cellStyle name="표준 3 5 4 2 7 3" xfId="3677"/>
    <cellStyle name="표준 3 5 4 2 7 4" xfId="6555"/>
    <cellStyle name="표준 3 5 4 2 7 5" xfId="9436"/>
    <cellStyle name="표준 3 5 4 2 7 6" xfId="12314"/>
    <cellStyle name="표준 3 5 4 2 8" xfId="1514"/>
    <cellStyle name="표준 3 5 4 2 8 2" xfId="4397"/>
    <cellStyle name="표준 3 5 4 2 8 3" xfId="7275"/>
    <cellStyle name="표준 3 5 4 2 8 4" xfId="10156"/>
    <cellStyle name="표준 3 5 4 2 8 5" xfId="13034"/>
    <cellStyle name="표준 3 5 4 2 9" xfId="2957"/>
    <cellStyle name="표준 3 5 4 3" xfId="110"/>
    <cellStyle name="표준 3 5 4 3 10" xfId="8752"/>
    <cellStyle name="표준 3 5 4 3 11" xfId="11630"/>
    <cellStyle name="표준 3 5 4 3 2" xfId="254"/>
    <cellStyle name="표준 3 5 4 3 2 2" xfId="974"/>
    <cellStyle name="표준 3 5 4 3 2 2 2" xfId="2414"/>
    <cellStyle name="표준 3 5 4 3 2 2 2 2" xfId="5297"/>
    <cellStyle name="표준 3 5 4 3 2 2 2 3" xfId="8175"/>
    <cellStyle name="표준 3 5 4 3 2 2 2 4" xfId="11056"/>
    <cellStyle name="표준 3 5 4 3 2 2 2 5" xfId="13934"/>
    <cellStyle name="표준 3 5 4 3 2 2 3" xfId="3857"/>
    <cellStyle name="표준 3 5 4 3 2 2 4" xfId="6735"/>
    <cellStyle name="표준 3 5 4 3 2 2 5" xfId="9616"/>
    <cellStyle name="표준 3 5 4 3 2 2 6" xfId="12494"/>
    <cellStyle name="표준 3 5 4 3 2 3" xfId="1694"/>
    <cellStyle name="표준 3 5 4 3 2 3 2" xfId="4577"/>
    <cellStyle name="표준 3 5 4 3 2 3 3" xfId="7455"/>
    <cellStyle name="표준 3 5 4 3 2 3 4" xfId="10336"/>
    <cellStyle name="표준 3 5 4 3 2 3 5" xfId="13214"/>
    <cellStyle name="표준 3 5 4 3 2 4" xfId="3137"/>
    <cellStyle name="표준 3 5 4 3 2 5" xfId="6015"/>
    <cellStyle name="표준 3 5 4 3 2 6" xfId="8896"/>
    <cellStyle name="표준 3 5 4 3 2 7" xfId="11774"/>
    <cellStyle name="표준 3 5 4 3 3" xfId="402"/>
    <cellStyle name="표준 3 5 4 3 3 2" xfId="1122"/>
    <cellStyle name="표준 3 5 4 3 3 2 2" xfId="2562"/>
    <cellStyle name="표준 3 5 4 3 3 2 2 2" xfId="5445"/>
    <cellStyle name="표준 3 5 4 3 3 2 2 3" xfId="8323"/>
    <cellStyle name="표준 3 5 4 3 3 2 2 4" xfId="11204"/>
    <cellStyle name="표준 3 5 4 3 3 2 2 5" xfId="14082"/>
    <cellStyle name="표준 3 5 4 3 3 2 3" xfId="4005"/>
    <cellStyle name="표준 3 5 4 3 3 2 4" xfId="6883"/>
    <cellStyle name="표준 3 5 4 3 3 2 5" xfId="9764"/>
    <cellStyle name="표준 3 5 4 3 3 2 6" xfId="12642"/>
    <cellStyle name="표준 3 5 4 3 3 3" xfId="1842"/>
    <cellStyle name="표준 3 5 4 3 3 3 2" xfId="4725"/>
    <cellStyle name="표준 3 5 4 3 3 3 3" xfId="7603"/>
    <cellStyle name="표준 3 5 4 3 3 3 4" xfId="10484"/>
    <cellStyle name="표준 3 5 4 3 3 3 5" xfId="13362"/>
    <cellStyle name="표준 3 5 4 3 3 4" xfId="3285"/>
    <cellStyle name="표준 3 5 4 3 3 5" xfId="6163"/>
    <cellStyle name="표준 3 5 4 3 3 6" xfId="9044"/>
    <cellStyle name="표준 3 5 4 3 3 7" xfId="11922"/>
    <cellStyle name="표준 3 5 4 3 4" xfId="544"/>
    <cellStyle name="표준 3 5 4 3 4 2" xfId="1264"/>
    <cellStyle name="표준 3 5 4 3 4 2 2" xfId="2704"/>
    <cellStyle name="표준 3 5 4 3 4 2 2 2" xfId="5587"/>
    <cellStyle name="표준 3 5 4 3 4 2 2 3" xfId="8465"/>
    <cellStyle name="표준 3 5 4 3 4 2 2 4" xfId="11346"/>
    <cellStyle name="표준 3 5 4 3 4 2 2 5" xfId="14224"/>
    <cellStyle name="표준 3 5 4 3 4 2 3" xfId="4147"/>
    <cellStyle name="표준 3 5 4 3 4 2 4" xfId="7025"/>
    <cellStyle name="표준 3 5 4 3 4 2 5" xfId="9906"/>
    <cellStyle name="표준 3 5 4 3 4 2 6" xfId="12784"/>
    <cellStyle name="표준 3 5 4 3 4 3" xfId="1984"/>
    <cellStyle name="표준 3 5 4 3 4 3 2" xfId="4867"/>
    <cellStyle name="표준 3 5 4 3 4 3 3" xfId="7745"/>
    <cellStyle name="표준 3 5 4 3 4 3 4" xfId="10626"/>
    <cellStyle name="표준 3 5 4 3 4 3 5" xfId="13504"/>
    <cellStyle name="표준 3 5 4 3 4 4" xfId="3427"/>
    <cellStyle name="표준 3 5 4 3 4 5" xfId="6305"/>
    <cellStyle name="표준 3 5 4 3 4 6" xfId="9186"/>
    <cellStyle name="표준 3 5 4 3 4 7" xfId="12064"/>
    <cellStyle name="표준 3 5 4 3 5" xfId="686"/>
    <cellStyle name="표준 3 5 4 3 5 2" xfId="1406"/>
    <cellStyle name="표준 3 5 4 3 5 2 2" xfId="2846"/>
    <cellStyle name="표준 3 5 4 3 5 2 2 2" xfId="5729"/>
    <cellStyle name="표준 3 5 4 3 5 2 2 3" xfId="8607"/>
    <cellStyle name="표준 3 5 4 3 5 2 2 4" xfId="11488"/>
    <cellStyle name="표준 3 5 4 3 5 2 2 5" xfId="14366"/>
    <cellStyle name="표준 3 5 4 3 5 2 3" xfId="4289"/>
    <cellStyle name="표준 3 5 4 3 5 2 4" xfId="7167"/>
    <cellStyle name="표준 3 5 4 3 5 2 5" xfId="10048"/>
    <cellStyle name="표준 3 5 4 3 5 2 6" xfId="12926"/>
    <cellStyle name="표준 3 5 4 3 5 3" xfId="2126"/>
    <cellStyle name="표준 3 5 4 3 5 3 2" xfId="5009"/>
    <cellStyle name="표준 3 5 4 3 5 3 3" xfId="7887"/>
    <cellStyle name="표준 3 5 4 3 5 3 4" xfId="10768"/>
    <cellStyle name="표준 3 5 4 3 5 3 5" xfId="13646"/>
    <cellStyle name="표준 3 5 4 3 5 4" xfId="3569"/>
    <cellStyle name="표준 3 5 4 3 5 5" xfId="6447"/>
    <cellStyle name="표준 3 5 4 3 5 6" xfId="9328"/>
    <cellStyle name="표준 3 5 4 3 5 7" xfId="12206"/>
    <cellStyle name="표준 3 5 4 3 6" xfId="830"/>
    <cellStyle name="표준 3 5 4 3 6 2" xfId="2270"/>
    <cellStyle name="표준 3 5 4 3 6 2 2" xfId="5153"/>
    <cellStyle name="표준 3 5 4 3 6 2 3" xfId="8031"/>
    <cellStyle name="표준 3 5 4 3 6 2 4" xfId="10912"/>
    <cellStyle name="표준 3 5 4 3 6 2 5" xfId="13790"/>
    <cellStyle name="표준 3 5 4 3 6 3" xfId="3713"/>
    <cellStyle name="표준 3 5 4 3 6 4" xfId="6591"/>
    <cellStyle name="표준 3 5 4 3 6 5" xfId="9472"/>
    <cellStyle name="표준 3 5 4 3 6 6" xfId="12350"/>
    <cellStyle name="표준 3 5 4 3 7" xfId="1550"/>
    <cellStyle name="표준 3 5 4 3 7 2" xfId="4433"/>
    <cellStyle name="표준 3 5 4 3 7 3" xfId="7311"/>
    <cellStyle name="표준 3 5 4 3 7 4" xfId="10192"/>
    <cellStyle name="표준 3 5 4 3 7 5" xfId="13070"/>
    <cellStyle name="표준 3 5 4 3 8" xfId="2993"/>
    <cellStyle name="표준 3 5 4 3 9" xfId="5871"/>
    <cellStyle name="표준 3 5 4 4" xfId="182"/>
    <cellStyle name="표준 3 5 4 4 2" xfId="902"/>
    <cellStyle name="표준 3 5 4 4 2 2" xfId="2342"/>
    <cellStyle name="표준 3 5 4 4 2 2 2" xfId="5225"/>
    <cellStyle name="표준 3 5 4 4 2 2 3" xfId="8103"/>
    <cellStyle name="표준 3 5 4 4 2 2 4" xfId="10984"/>
    <cellStyle name="표준 3 5 4 4 2 2 5" xfId="13862"/>
    <cellStyle name="표준 3 5 4 4 2 3" xfId="3785"/>
    <cellStyle name="표준 3 5 4 4 2 4" xfId="6663"/>
    <cellStyle name="표준 3 5 4 4 2 5" xfId="9544"/>
    <cellStyle name="표준 3 5 4 4 2 6" xfId="12422"/>
    <cellStyle name="표준 3 5 4 4 3" xfId="1622"/>
    <cellStyle name="표준 3 5 4 4 3 2" xfId="4505"/>
    <cellStyle name="표준 3 5 4 4 3 3" xfId="7383"/>
    <cellStyle name="표준 3 5 4 4 3 4" xfId="10264"/>
    <cellStyle name="표준 3 5 4 4 3 5" xfId="13142"/>
    <cellStyle name="표준 3 5 4 4 4" xfId="3065"/>
    <cellStyle name="표준 3 5 4 4 5" xfId="5943"/>
    <cellStyle name="표준 3 5 4 4 6" xfId="8824"/>
    <cellStyle name="표준 3 5 4 4 7" xfId="11702"/>
    <cellStyle name="표준 3 5 4 5" xfId="330"/>
    <cellStyle name="표준 3 5 4 5 2" xfId="1050"/>
    <cellStyle name="표준 3 5 4 5 2 2" xfId="2490"/>
    <cellStyle name="표준 3 5 4 5 2 2 2" xfId="5373"/>
    <cellStyle name="표준 3 5 4 5 2 2 3" xfId="8251"/>
    <cellStyle name="표준 3 5 4 5 2 2 4" xfId="11132"/>
    <cellStyle name="표준 3 5 4 5 2 2 5" xfId="14010"/>
    <cellStyle name="표준 3 5 4 5 2 3" xfId="3933"/>
    <cellStyle name="표준 3 5 4 5 2 4" xfId="6811"/>
    <cellStyle name="표준 3 5 4 5 2 5" xfId="9692"/>
    <cellStyle name="표준 3 5 4 5 2 6" xfId="12570"/>
    <cellStyle name="표준 3 5 4 5 3" xfId="1770"/>
    <cellStyle name="표준 3 5 4 5 3 2" xfId="4653"/>
    <cellStyle name="표준 3 5 4 5 3 3" xfId="7531"/>
    <cellStyle name="표준 3 5 4 5 3 4" xfId="10412"/>
    <cellStyle name="표준 3 5 4 5 3 5" xfId="13290"/>
    <cellStyle name="표준 3 5 4 5 4" xfId="3213"/>
    <cellStyle name="표준 3 5 4 5 5" xfId="6091"/>
    <cellStyle name="표준 3 5 4 5 6" xfId="8972"/>
    <cellStyle name="표준 3 5 4 5 7" xfId="11850"/>
    <cellStyle name="표준 3 5 4 6" xfId="472"/>
    <cellStyle name="표준 3 5 4 6 2" xfId="1192"/>
    <cellStyle name="표준 3 5 4 6 2 2" xfId="2632"/>
    <cellStyle name="표준 3 5 4 6 2 2 2" xfId="5515"/>
    <cellStyle name="표준 3 5 4 6 2 2 3" xfId="8393"/>
    <cellStyle name="표준 3 5 4 6 2 2 4" xfId="11274"/>
    <cellStyle name="표준 3 5 4 6 2 2 5" xfId="14152"/>
    <cellStyle name="표준 3 5 4 6 2 3" xfId="4075"/>
    <cellStyle name="표준 3 5 4 6 2 4" xfId="6953"/>
    <cellStyle name="표준 3 5 4 6 2 5" xfId="9834"/>
    <cellStyle name="표준 3 5 4 6 2 6" xfId="12712"/>
    <cellStyle name="표준 3 5 4 6 3" xfId="1912"/>
    <cellStyle name="표준 3 5 4 6 3 2" xfId="4795"/>
    <cellStyle name="표준 3 5 4 6 3 3" xfId="7673"/>
    <cellStyle name="표준 3 5 4 6 3 4" xfId="10554"/>
    <cellStyle name="표준 3 5 4 6 3 5" xfId="13432"/>
    <cellStyle name="표준 3 5 4 6 4" xfId="3355"/>
    <cellStyle name="표준 3 5 4 6 5" xfId="6233"/>
    <cellStyle name="표준 3 5 4 6 6" xfId="9114"/>
    <cellStyle name="표준 3 5 4 6 7" xfId="11992"/>
    <cellStyle name="표준 3 5 4 7" xfId="614"/>
    <cellStyle name="표준 3 5 4 7 2" xfId="1334"/>
    <cellStyle name="표준 3 5 4 7 2 2" xfId="2774"/>
    <cellStyle name="표준 3 5 4 7 2 2 2" xfId="5657"/>
    <cellStyle name="표준 3 5 4 7 2 2 3" xfId="8535"/>
    <cellStyle name="표준 3 5 4 7 2 2 4" xfId="11416"/>
    <cellStyle name="표준 3 5 4 7 2 2 5" xfId="14294"/>
    <cellStyle name="표준 3 5 4 7 2 3" xfId="4217"/>
    <cellStyle name="표준 3 5 4 7 2 4" xfId="7095"/>
    <cellStyle name="표준 3 5 4 7 2 5" xfId="9976"/>
    <cellStyle name="표준 3 5 4 7 2 6" xfId="12854"/>
    <cellStyle name="표준 3 5 4 7 3" xfId="2054"/>
    <cellStyle name="표준 3 5 4 7 3 2" xfId="4937"/>
    <cellStyle name="표준 3 5 4 7 3 3" xfId="7815"/>
    <cellStyle name="표준 3 5 4 7 3 4" xfId="10696"/>
    <cellStyle name="표준 3 5 4 7 3 5" xfId="13574"/>
    <cellStyle name="표준 3 5 4 7 4" xfId="3497"/>
    <cellStyle name="표준 3 5 4 7 5" xfId="6375"/>
    <cellStyle name="표준 3 5 4 7 6" xfId="9256"/>
    <cellStyle name="표준 3 5 4 7 7" xfId="12134"/>
    <cellStyle name="표준 3 5 4 8" xfId="758"/>
    <cellStyle name="표준 3 5 4 8 2" xfId="2198"/>
    <cellStyle name="표준 3 5 4 8 2 2" xfId="5081"/>
    <cellStyle name="표준 3 5 4 8 2 3" xfId="7959"/>
    <cellStyle name="표준 3 5 4 8 2 4" xfId="10840"/>
    <cellStyle name="표준 3 5 4 8 2 5" xfId="13718"/>
    <cellStyle name="표준 3 5 4 8 3" xfId="3641"/>
    <cellStyle name="표준 3 5 4 8 4" xfId="6519"/>
    <cellStyle name="표준 3 5 4 8 5" xfId="9400"/>
    <cellStyle name="표준 3 5 4 8 6" xfId="12278"/>
    <cellStyle name="표준 3 5 4 9" xfId="1478"/>
    <cellStyle name="표준 3 5 4 9 2" xfId="4361"/>
    <cellStyle name="표준 3 5 4 9 3" xfId="7239"/>
    <cellStyle name="표준 3 5 4 9 4" xfId="10120"/>
    <cellStyle name="표준 3 5 4 9 5" xfId="12998"/>
    <cellStyle name="표준 3 5 5" xfId="53"/>
    <cellStyle name="표준 3 5 5 10" xfId="5814"/>
    <cellStyle name="표준 3 5 5 11" xfId="8695"/>
    <cellStyle name="표준 3 5 5 12" xfId="11573"/>
    <cellStyle name="표준 3 5 5 2" xfId="125"/>
    <cellStyle name="표준 3 5 5 2 10" xfId="8767"/>
    <cellStyle name="표준 3 5 5 2 11" xfId="11645"/>
    <cellStyle name="표준 3 5 5 2 2" xfId="269"/>
    <cellStyle name="표준 3 5 5 2 2 2" xfId="989"/>
    <cellStyle name="표준 3 5 5 2 2 2 2" xfId="2429"/>
    <cellStyle name="표준 3 5 5 2 2 2 2 2" xfId="5312"/>
    <cellStyle name="표준 3 5 5 2 2 2 2 3" xfId="8190"/>
    <cellStyle name="표준 3 5 5 2 2 2 2 4" xfId="11071"/>
    <cellStyle name="표준 3 5 5 2 2 2 2 5" xfId="13949"/>
    <cellStyle name="표준 3 5 5 2 2 2 3" xfId="3872"/>
    <cellStyle name="표준 3 5 5 2 2 2 4" xfId="6750"/>
    <cellStyle name="표준 3 5 5 2 2 2 5" xfId="9631"/>
    <cellStyle name="표준 3 5 5 2 2 2 6" xfId="12509"/>
    <cellStyle name="표준 3 5 5 2 2 3" xfId="1709"/>
    <cellStyle name="표준 3 5 5 2 2 3 2" xfId="4592"/>
    <cellStyle name="표준 3 5 5 2 2 3 3" xfId="7470"/>
    <cellStyle name="표준 3 5 5 2 2 3 4" xfId="10351"/>
    <cellStyle name="표준 3 5 5 2 2 3 5" xfId="13229"/>
    <cellStyle name="표준 3 5 5 2 2 4" xfId="3152"/>
    <cellStyle name="표준 3 5 5 2 2 5" xfId="6030"/>
    <cellStyle name="표준 3 5 5 2 2 6" xfId="8911"/>
    <cellStyle name="표준 3 5 5 2 2 7" xfId="11789"/>
    <cellStyle name="표준 3 5 5 2 3" xfId="417"/>
    <cellStyle name="표준 3 5 5 2 3 2" xfId="1137"/>
    <cellStyle name="표준 3 5 5 2 3 2 2" xfId="2577"/>
    <cellStyle name="표준 3 5 5 2 3 2 2 2" xfId="5460"/>
    <cellStyle name="표준 3 5 5 2 3 2 2 3" xfId="8338"/>
    <cellStyle name="표준 3 5 5 2 3 2 2 4" xfId="11219"/>
    <cellStyle name="표준 3 5 5 2 3 2 2 5" xfId="14097"/>
    <cellStyle name="표준 3 5 5 2 3 2 3" xfId="4020"/>
    <cellStyle name="표준 3 5 5 2 3 2 4" xfId="6898"/>
    <cellStyle name="표준 3 5 5 2 3 2 5" xfId="9779"/>
    <cellStyle name="표준 3 5 5 2 3 2 6" xfId="12657"/>
    <cellStyle name="표준 3 5 5 2 3 3" xfId="1857"/>
    <cellStyle name="표준 3 5 5 2 3 3 2" xfId="4740"/>
    <cellStyle name="표준 3 5 5 2 3 3 3" xfId="7618"/>
    <cellStyle name="표준 3 5 5 2 3 3 4" xfId="10499"/>
    <cellStyle name="표준 3 5 5 2 3 3 5" xfId="13377"/>
    <cellStyle name="표준 3 5 5 2 3 4" xfId="3300"/>
    <cellStyle name="표준 3 5 5 2 3 5" xfId="6178"/>
    <cellStyle name="표준 3 5 5 2 3 6" xfId="9059"/>
    <cellStyle name="표준 3 5 5 2 3 7" xfId="11937"/>
    <cellStyle name="표준 3 5 5 2 4" xfId="559"/>
    <cellStyle name="표준 3 5 5 2 4 2" xfId="1279"/>
    <cellStyle name="표준 3 5 5 2 4 2 2" xfId="2719"/>
    <cellStyle name="표준 3 5 5 2 4 2 2 2" xfId="5602"/>
    <cellStyle name="표준 3 5 5 2 4 2 2 3" xfId="8480"/>
    <cellStyle name="표준 3 5 5 2 4 2 2 4" xfId="11361"/>
    <cellStyle name="표준 3 5 5 2 4 2 2 5" xfId="14239"/>
    <cellStyle name="표준 3 5 5 2 4 2 3" xfId="4162"/>
    <cellStyle name="표준 3 5 5 2 4 2 4" xfId="7040"/>
    <cellStyle name="표준 3 5 5 2 4 2 5" xfId="9921"/>
    <cellStyle name="표준 3 5 5 2 4 2 6" xfId="12799"/>
    <cellStyle name="표준 3 5 5 2 4 3" xfId="1999"/>
    <cellStyle name="표준 3 5 5 2 4 3 2" xfId="4882"/>
    <cellStyle name="표준 3 5 5 2 4 3 3" xfId="7760"/>
    <cellStyle name="표준 3 5 5 2 4 3 4" xfId="10641"/>
    <cellStyle name="표준 3 5 5 2 4 3 5" xfId="13519"/>
    <cellStyle name="표준 3 5 5 2 4 4" xfId="3442"/>
    <cellStyle name="표준 3 5 5 2 4 5" xfId="6320"/>
    <cellStyle name="표준 3 5 5 2 4 6" xfId="9201"/>
    <cellStyle name="표준 3 5 5 2 4 7" xfId="12079"/>
    <cellStyle name="표준 3 5 5 2 5" xfId="701"/>
    <cellStyle name="표준 3 5 5 2 5 2" xfId="1421"/>
    <cellStyle name="표준 3 5 5 2 5 2 2" xfId="2861"/>
    <cellStyle name="표준 3 5 5 2 5 2 2 2" xfId="5744"/>
    <cellStyle name="표준 3 5 5 2 5 2 2 3" xfId="8622"/>
    <cellStyle name="표준 3 5 5 2 5 2 2 4" xfId="11503"/>
    <cellStyle name="표준 3 5 5 2 5 2 2 5" xfId="14381"/>
    <cellStyle name="표준 3 5 5 2 5 2 3" xfId="4304"/>
    <cellStyle name="표준 3 5 5 2 5 2 4" xfId="7182"/>
    <cellStyle name="표준 3 5 5 2 5 2 5" xfId="10063"/>
    <cellStyle name="표준 3 5 5 2 5 2 6" xfId="12941"/>
    <cellStyle name="표준 3 5 5 2 5 3" xfId="2141"/>
    <cellStyle name="표준 3 5 5 2 5 3 2" xfId="5024"/>
    <cellStyle name="표준 3 5 5 2 5 3 3" xfId="7902"/>
    <cellStyle name="표준 3 5 5 2 5 3 4" xfId="10783"/>
    <cellStyle name="표준 3 5 5 2 5 3 5" xfId="13661"/>
    <cellStyle name="표준 3 5 5 2 5 4" xfId="3584"/>
    <cellStyle name="표준 3 5 5 2 5 5" xfId="6462"/>
    <cellStyle name="표준 3 5 5 2 5 6" xfId="9343"/>
    <cellStyle name="표준 3 5 5 2 5 7" xfId="12221"/>
    <cellStyle name="표준 3 5 5 2 6" xfId="845"/>
    <cellStyle name="표준 3 5 5 2 6 2" xfId="2285"/>
    <cellStyle name="표준 3 5 5 2 6 2 2" xfId="5168"/>
    <cellStyle name="표준 3 5 5 2 6 2 3" xfId="8046"/>
    <cellStyle name="표준 3 5 5 2 6 2 4" xfId="10927"/>
    <cellStyle name="표준 3 5 5 2 6 2 5" xfId="13805"/>
    <cellStyle name="표준 3 5 5 2 6 3" xfId="3728"/>
    <cellStyle name="표준 3 5 5 2 6 4" xfId="6606"/>
    <cellStyle name="표준 3 5 5 2 6 5" xfId="9487"/>
    <cellStyle name="표준 3 5 5 2 6 6" xfId="12365"/>
    <cellStyle name="표준 3 5 5 2 7" xfId="1565"/>
    <cellStyle name="표준 3 5 5 2 7 2" xfId="4448"/>
    <cellStyle name="표준 3 5 5 2 7 3" xfId="7326"/>
    <cellStyle name="표준 3 5 5 2 7 4" xfId="10207"/>
    <cellStyle name="표준 3 5 5 2 7 5" xfId="13085"/>
    <cellStyle name="표준 3 5 5 2 8" xfId="3008"/>
    <cellStyle name="표준 3 5 5 2 9" xfId="5886"/>
    <cellStyle name="표준 3 5 5 3" xfId="197"/>
    <cellStyle name="표준 3 5 5 3 2" xfId="917"/>
    <cellStyle name="표준 3 5 5 3 2 2" xfId="2357"/>
    <cellStyle name="표준 3 5 5 3 2 2 2" xfId="5240"/>
    <cellStyle name="표준 3 5 5 3 2 2 3" xfId="8118"/>
    <cellStyle name="표준 3 5 5 3 2 2 4" xfId="10999"/>
    <cellStyle name="표준 3 5 5 3 2 2 5" xfId="13877"/>
    <cellStyle name="표준 3 5 5 3 2 3" xfId="3800"/>
    <cellStyle name="표준 3 5 5 3 2 4" xfId="6678"/>
    <cellStyle name="표준 3 5 5 3 2 5" xfId="9559"/>
    <cellStyle name="표준 3 5 5 3 2 6" xfId="12437"/>
    <cellStyle name="표준 3 5 5 3 3" xfId="1637"/>
    <cellStyle name="표준 3 5 5 3 3 2" xfId="4520"/>
    <cellStyle name="표준 3 5 5 3 3 3" xfId="7398"/>
    <cellStyle name="표준 3 5 5 3 3 4" xfId="10279"/>
    <cellStyle name="표준 3 5 5 3 3 5" xfId="13157"/>
    <cellStyle name="표준 3 5 5 3 4" xfId="3080"/>
    <cellStyle name="표준 3 5 5 3 5" xfId="5958"/>
    <cellStyle name="표준 3 5 5 3 6" xfId="8839"/>
    <cellStyle name="표준 3 5 5 3 7" xfId="11717"/>
    <cellStyle name="표준 3 5 5 4" xfId="345"/>
    <cellStyle name="표준 3 5 5 4 2" xfId="1065"/>
    <cellStyle name="표준 3 5 5 4 2 2" xfId="2505"/>
    <cellStyle name="표준 3 5 5 4 2 2 2" xfId="5388"/>
    <cellStyle name="표준 3 5 5 4 2 2 3" xfId="8266"/>
    <cellStyle name="표준 3 5 5 4 2 2 4" xfId="11147"/>
    <cellStyle name="표준 3 5 5 4 2 2 5" xfId="14025"/>
    <cellStyle name="표준 3 5 5 4 2 3" xfId="3948"/>
    <cellStyle name="표준 3 5 5 4 2 4" xfId="6826"/>
    <cellStyle name="표준 3 5 5 4 2 5" xfId="9707"/>
    <cellStyle name="표준 3 5 5 4 2 6" xfId="12585"/>
    <cellStyle name="표준 3 5 5 4 3" xfId="1785"/>
    <cellStyle name="표준 3 5 5 4 3 2" xfId="4668"/>
    <cellStyle name="표준 3 5 5 4 3 3" xfId="7546"/>
    <cellStyle name="표준 3 5 5 4 3 4" xfId="10427"/>
    <cellStyle name="표준 3 5 5 4 3 5" xfId="13305"/>
    <cellStyle name="표준 3 5 5 4 4" xfId="3228"/>
    <cellStyle name="표준 3 5 5 4 5" xfId="6106"/>
    <cellStyle name="표준 3 5 5 4 6" xfId="8987"/>
    <cellStyle name="표준 3 5 5 4 7" xfId="11865"/>
    <cellStyle name="표준 3 5 5 5" xfId="487"/>
    <cellStyle name="표준 3 5 5 5 2" xfId="1207"/>
    <cellStyle name="표준 3 5 5 5 2 2" xfId="2647"/>
    <cellStyle name="표준 3 5 5 5 2 2 2" xfId="5530"/>
    <cellStyle name="표준 3 5 5 5 2 2 3" xfId="8408"/>
    <cellStyle name="표준 3 5 5 5 2 2 4" xfId="11289"/>
    <cellStyle name="표준 3 5 5 5 2 2 5" xfId="14167"/>
    <cellStyle name="표준 3 5 5 5 2 3" xfId="4090"/>
    <cellStyle name="표준 3 5 5 5 2 4" xfId="6968"/>
    <cellStyle name="표준 3 5 5 5 2 5" xfId="9849"/>
    <cellStyle name="표준 3 5 5 5 2 6" xfId="12727"/>
    <cellStyle name="표준 3 5 5 5 3" xfId="1927"/>
    <cellStyle name="표준 3 5 5 5 3 2" xfId="4810"/>
    <cellStyle name="표준 3 5 5 5 3 3" xfId="7688"/>
    <cellStyle name="표준 3 5 5 5 3 4" xfId="10569"/>
    <cellStyle name="표준 3 5 5 5 3 5" xfId="13447"/>
    <cellStyle name="표준 3 5 5 5 4" xfId="3370"/>
    <cellStyle name="표준 3 5 5 5 5" xfId="6248"/>
    <cellStyle name="표준 3 5 5 5 6" xfId="9129"/>
    <cellStyle name="표준 3 5 5 5 7" xfId="12007"/>
    <cellStyle name="표준 3 5 5 6" xfId="629"/>
    <cellStyle name="표준 3 5 5 6 2" xfId="1349"/>
    <cellStyle name="표준 3 5 5 6 2 2" xfId="2789"/>
    <cellStyle name="표준 3 5 5 6 2 2 2" xfId="5672"/>
    <cellStyle name="표준 3 5 5 6 2 2 3" xfId="8550"/>
    <cellStyle name="표준 3 5 5 6 2 2 4" xfId="11431"/>
    <cellStyle name="표준 3 5 5 6 2 2 5" xfId="14309"/>
    <cellStyle name="표준 3 5 5 6 2 3" xfId="4232"/>
    <cellStyle name="표준 3 5 5 6 2 4" xfId="7110"/>
    <cellStyle name="표준 3 5 5 6 2 5" xfId="9991"/>
    <cellStyle name="표준 3 5 5 6 2 6" xfId="12869"/>
    <cellStyle name="표준 3 5 5 6 3" xfId="2069"/>
    <cellStyle name="표준 3 5 5 6 3 2" xfId="4952"/>
    <cellStyle name="표준 3 5 5 6 3 3" xfId="7830"/>
    <cellStyle name="표준 3 5 5 6 3 4" xfId="10711"/>
    <cellStyle name="표준 3 5 5 6 3 5" xfId="13589"/>
    <cellStyle name="표준 3 5 5 6 4" xfId="3512"/>
    <cellStyle name="표준 3 5 5 6 5" xfId="6390"/>
    <cellStyle name="표준 3 5 5 6 6" xfId="9271"/>
    <cellStyle name="표준 3 5 5 6 7" xfId="12149"/>
    <cellStyle name="표준 3 5 5 7" xfId="773"/>
    <cellStyle name="표준 3 5 5 7 2" xfId="2213"/>
    <cellStyle name="표준 3 5 5 7 2 2" xfId="5096"/>
    <cellStyle name="표준 3 5 5 7 2 3" xfId="7974"/>
    <cellStyle name="표준 3 5 5 7 2 4" xfId="10855"/>
    <cellStyle name="표준 3 5 5 7 2 5" xfId="13733"/>
    <cellStyle name="표준 3 5 5 7 3" xfId="3656"/>
    <cellStyle name="표준 3 5 5 7 4" xfId="6534"/>
    <cellStyle name="표준 3 5 5 7 5" xfId="9415"/>
    <cellStyle name="표준 3 5 5 7 6" xfId="12293"/>
    <cellStyle name="표준 3 5 5 8" xfId="1493"/>
    <cellStyle name="표준 3 5 5 8 2" xfId="4376"/>
    <cellStyle name="표준 3 5 5 8 3" xfId="7254"/>
    <cellStyle name="표준 3 5 5 8 4" xfId="10135"/>
    <cellStyle name="표준 3 5 5 8 5" xfId="13013"/>
    <cellStyle name="표준 3 5 5 9" xfId="2936"/>
    <cellStyle name="표준 3 5 6" xfId="89"/>
    <cellStyle name="표준 3 5 6 10" xfId="8731"/>
    <cellStyle name="표준 3 5 6 11" xfId="11609"/>
    <cellStyle name="표준 3 5 6 2" xfId="233"/>
    <cellStyle name="표준 3 5 6 2 2" xfId="953"/>
    <cellStyle name="표준 3 5 6 2 2 2" xfId="2393"/>
    <cellStyle name="표준 3 5 6 2 2 2 2" xfId="5276"/>
    <cellStyle name="표준 3 5 6 2 2 2 3" xfId="8154"/>
    <cellStyle name="표준 3 5 6 2 2 2 4" xfId="11035"/>
    <cellStyle name="표준 3 5 6 2 2 2 5" xfId="13913"/>
    <cellStyle name="표준 3 5 6 2 2 3" xfId="3836"/>
    <cellStyle name="표준 3 5 6 2 2 4" xfId="6714"/>
    <cellStyle name="표준 3 5 6 2 2 5" xfId="9595"/>
    <cellStyle name="표준 3 5 6 2 2 6" xfId="12473"/>
    <cellStyle name="표준 3 5 6 2 3" xfId="1673"/>
    <cellStyle name="표준 3 5 6 2 3 2" xfId="4556"/>
    <cellStyle name="표준 3 5 6 2 3 3" xfId="7434"/>
    <cellStyle name="표준 3 5 6 2 3 4" xfId="10315"/>
    <cellStyle name="표준 3 5 6 2 3 5" xfId="13193"/>
    <cellStyle name="표준 3 5 6 2 4" xfId="3116"/>
    <cellStyle name="표준 3 5 6 2 5" xfId="5994"/>
    <cellStyle name="표준 3 5 6 2 6" xfId="8875"/>
    <cellStyle name="표준 3 5 6 2 7" xfId="11753"/>
    <cellStyle name="표준 3 5 6 3" xfId="381"/>
    <cellStyle name="표준 3 5 6 3 2" xfId="1101"/>
    <cellStyle name="표준 3 5 6 3 2 2" xfId="2541"/>
    <cellStyle name="표준 3 5 6 3 2 2 2" xfId="5424"/>
    <cellStyle name="표준 3 5 6 3 2 2 3" xfId="8302"/>
    <cellStyle name="표준 3 5 6 3 2 2 4" xfId="11183"/>
    <cellStyle name="표준 3 5 6 3 2 2 5" xfId="14061"/>
    <cellStyle name="표준 3 5 6 3 2 3" xfId="3984"/>
    <cellStyle name="표준 3 5 6 3 2 4" xfId="6862"/>
    <cellStyle name="표준 3 5 6 3 2 5" xfId="9743"/>
    <cellStyle name="표준 3 5 6 3 2 6" xfId="12621"/>
    <cellStyle name="표준 3 5 6 3 3" xfId="1821"/>
    <cellStyle name="표준 3 5 6 3 3 2" xfId="4704"/>
    <cellStyle name="표준 3 5 6 3 3 3" xfId="7582"/>
    <cellStyle name="표준 3 5 6 3 3 4" xfId="10463"/>
    <cellStyle name="표준 3 5 6 3 3 5" xfId="13341"/>
    <cellStyle name="표준 3 5 6 3 4" xfId="3264"/>
    <cellStyle name="표준 3 5 6 3 5" xfId="6142"/>
    <cellStyle name="표준 3 5 6 3 6" xfId="9023"/>
    <cellStyle name="표준 3 5 6 3 7" xfId="11901"/>
    <cellStyle name="표준 3 5 6 4" xfId="523"/>
    <cellStyle name="표준 3 5 6 4 2" xfId="1243"/>
    <cellStyle name="표준 3 5 6 4 2 2" xfId="2683"/>
    <cellStyle name="표준 3 5 6 4 2 2 2" xfId="5566"/>
    <cellStyle name="표준 3 5 6 4 2 2 3" xfId="8444"/>
    <cellStyle name="표준 3 5 6 4 2 2 4" xfId="11325"/>
    <cellStyle name="표준 3 5 6 4 2 2 5" xfId="14203"/>
    <cellStyle name="표준 3 5 6 4 2 3" xfId="4126"/>
    <cellStyle name="표준 3 5 6 4 2 4" xfId="7004"/>
    <cellStyle name="표준 3 5 6 4 2 5" xfId="9885"/>
    <cellStyle name="표준 3 5 6 4 2 6" xfId="12763"/>
    <cellStyle name="표준 3 5 6 4 3" xfId="1963"/>
    <cellStyle name="표준 3 5 6 4 3 2" xfId="4846"/>
    <cellStyle name="표준 3 5 6 4 3 3" xfId="7724"/>
    <cellStyle name="표준 3 5 6 4 3 4" xfId="10605"/>
    <cellStyle name="표준 3 5 6 4 3 5" xfId="13483"/>
    <cellStyle name="표준 3 5 6 4 4" xfId="3406"/>
    <cellStyle name="표준 3 5 6 4 5" xfId="6284"/>
    <cellStyle name="표준 3 5 6 4 6" xfId="9165"/>
    <cellStyle name="표준 3 5 6 4 7" xfId="12043"/>
    <cellStyle name="표준 3 5 6 5" xfId="665"/>
    <cellStyle name="표준 3 5 6 5 2" xfId="1385"/>
    <cellStyle name="표준 3 5 6 5 2 2" xfId="2825"/>
    <cellStyle name="표준 3 5 6 5 2 2 2" xfId="5708"/>
    <cellStyle name="표준 3 5 6 5 2 2 3" xfId="8586"/>
    <cellStyle name="표준 3 5 6 5 2 2 4" xfId="11467"/>
    <cellStyle name="표준 3 5 6 5 2 2 5" xfId="14345"/>
    <cellStyle name="표준 3 5 6 5 2 3" xfId="4268"/>
    <cellStyle name="표준 3 5 6 5 2 4" xfId="7146"/>
    <cellStyle name="표준 3 5 6 5 2 5" xfId="10027"/>
    <cellStyle name="표준 3 5 6 5 2 6" xfId="12905"/>
    <cellStyle name="표준 3 5 6 5 3" xfId="2105"/>
    <cellStyle name="표준 3 5 6 5 3 2" xfId="4988"/>
    <cellStyle name="표준 3 5 6 5 3 3" xfId="7866"/>
    <cellStyle name="표준 3 5 6 5 3 4" xfId="10747"/>
    <cellStyle name="표준 3 5 6 5 3 5" xfId="13625"/>
    <cellStyle name="표준 3 5 6 5 4" xfId="3548"/>
    <cellStyle name="표준 3 5 6 5 5" xfId="6426"/>
    <cellStyle name="표준 3 5 6 5 6" xfId="9307"/>
    <cellStyle name="표준 3 5 6 5 7" xfId="12185"/>
    <cellStyle name="표준 3 5 6 6" xfId="809"/>
    <cellStyle name="표준 3 5 6 6 2" xfId="2249"/>
    <cellStyle name="표준 3 5 6 6 2 2" xfId="5132"/>
    <cellStyle name="표준 3 5 6 6 2 3" xfId="8010"/>
    <cellStyle name="표준 3 5 6 6 2 4" xfId="10891"/>
    <cellStyle name="표준 3 5 6 6 2 5" xfId="13769"/>
    <cellStyle name="표준 3 5 6 6 3" xfId="3692"/>
    <cellStyle name="표준 3 5 6 6 4" xfId="6570"/>
    <cellStyle name="표준 3 5 6 6 5" xfId="9451"/>
    <cellStyle name="표준 3 5 6 6 6" xfId="12329"/>
    <cellStyle name="표준 3 5 6 7" xfId="1529"/>
    <cellStyle name="표준 3 5 6 7 2" xfId="4412"/>
    <cellStyle name="표준 3 5 6 7 3" xfId="7290"/>
    <cellStyle name="표준 3 5 6 7 4" xfId="10171"/>
    <cellStyle name="표준 3 5 6 7 5" xfId="13049"/>
    <cellStyle name="표준 3 5 6 8" xfId="2972"/>
    <cellStyle name="표준 3 5 6 9" xfId="5850"/>
    <cellStyle name="표준 3 5 7" xfId="161"/>
    <cellStyle name="표준 3 5 7 2" xfId="881"/>
    <cellStyle name="표준 3 5 7 2 2" xfId="2321"/>
    <cellStyle name="표준 3 5 7 2 2 2" xfId="5204"/>
    <cellStyle name="표준 3 5 7 2 2 3" xfId="8082"/>
    <cellStyle name="표준 3 5 7 2 2 4" xfId="10963"/>
    <cellStyle name="표준 3 5 7 2 2 5" xfId="13841"/>
    <cellStyle name="표준 3 5 7 2 3" xfId="3764"/>
    <cellStyle name="표준 3 5 7 2 4" xfId="6642"/>
    <cellStyle name="표준 3 5 7 2 5" xfId="9523"/>
    <cellStyle name="표준 3 5 7 2 6" xfId="12401"/>
    <cellStyle name="표준 3 5 7 3" xfId="1601"/>
    <cellStyle name="표준 3 5 7 3 2" xfId="4484"/>
    <cellStyle name="표준 3 5 7 3 3" xfId="7362"/>
    <cellStyle name="표준 3 5 7 3 4" xfId="10243"/>
    <cellStyle name="표준 3 5 7 3 5" xfId="13121"/>
    <cellStyle name="표준 3 5 7 4" xfId="3044"/>
    <cellStyle name="표준 3 5 7 5" xfId="5922"/>
    <cellStyle name="표준 3 5 7 6" xfId="8803"/>
    <cellStyle name="표준 3 5 7 7" xfId="11681"/>
    <cellStyle name="표준 3 5 8" xfId="308"/>
    <cellStyle name="표준 3 5 8 2" xfId="1028"/>
    <cellStyle name="표준 3 5 8 2 2" xfId="2468"/>
    <cellStyle name="표준 3 5 8 2 2 2" xfId="5351"/>
    <cellStyle name="표준 3 5 8 2 2 3" xfId="8229"/>
    <cellStyle name="표준 3 5 8 2 2 4" xfId="11110"/>
    <cellStyle name="표준 3 5 8 2 2 5" xfId="13988"/>
    <cellStyle name="표준 3 5 8 2 3" xfId="3911"/>
    <cellStyle name="표준 3 5 8 2 4" xfId="6789"/>
    <cellStyle name="표준 3 5 8 2 5" xfId="9670"/>
    <cellStyle name="표준 3 5 8 2 6" xfId="12548"/>
    <cellStyle name="표준 3 5 8 3" xfId="1748"/>
    <cellStyle name="표준 3 5 8 3 2" xfId="4631"/>
    <cellStyle name="표준 3 5 8 3 3" xfId="7509"/>
    <cellStyle name="표준 3 5 8 3 4" xfId="10390"/>
    <cellStyle name="표준 3 5 8 3 5" xfId="13268"/>
    <cellStyle name="표준 3 5 8 4" xfId="3191"/>
    <cellStyle name="표준 3 5 8 5" xfId="6069"/>
    <cellStyle name="표준 3 5 8 6" xfId="8950"/>
    <cellStyle name="표준 3 5 8 7" xfId="11828"/>
    <cellStyle name="표준 3 5 9" xfId="451"/>
    <cellStyle name="표준 3 5 9 2" xfId="1171"/>
    <cellStyle name="표준 3 5 9 2 2" xfId="2611"/>
    <cellStyle name="표준 3 5 9 2 2 2" xfId="5494"/>
    <cellStyle name="표준 3 5 9 2 2 3" xfId="8372"/>
    <cellStyle name="표준 3 5 9 2 2 4" xfId="11253"/>
    <cellStyle name="표준 3 5 9 2 2 5" xfId="14131"/>
    <cellStyle name="표준 3 5 9 2 3" xfId="4054"/>
    <cellStyle name="표준 3 5 9 2 4" xfId="6932"/>
    <cellStyle name="표준 3 5 9 2 5" xfId="9813"/>
    <cellStyle name="표준 3 5 9 2 6" xfId="12691"/>
    <cellStyle name="표준 3 5 9 3" xfId="1891"/>
    <cellStyle name="표준 3 5 9 3 2" xfId="4774"/>
    <cellStyle name="표준 3 5 9 3 3" xfId="7652"/>
    <cellStyle name="표준 3 5 9 3 4" xfId="10533"/>
    <cellStyle name="표준 3 5 9 3 5" xfId="13411"/>
    <cellStyle name="표준 3 5 9 4" xfId="3334"/>
    <cellStyle name="표준 3 5 9 5" xfId="6212"/>
    <cellStyle name="표준 3 5 9 6" xfId="9093"/>
    <cellStyle name="표준 3 5 9 7" xfId="11971"/>
    <cellStyle name="표준 3 6" xfId="16"/>
    <cellStyle name="표준 3 6 10" xfId="594"/>
    <cellStyle name="표준 3 6 10 2" xfId="1314"/>
    <cellStyle name="표준 3 6 10 2 2" xfId="2754"/>
    <cellStyle name="표준 3 6 10 2 2 2" xfId="5637"/>
    <cellStyle name="표준 3 6 10 2 2 3" xfId="8515"/>
    <cellStyle name="표준 3 6 10 2 2 4" xfId="11396"/>
    <cellStyle name="표준 3 6 10 2 2 5" xfId="14274"/>
    <cellStyle name="표준 3 6 10 2 3" xfId="4197"/>
    <cellStyle name="표준 3 6 10 2 4" xfId="7075"/>
    <cellStyle name="표준 3 6 10 2 5" xfId="9956"/>
    <cellStyle name="표준 3 6 10 2 6" xfId="12834"/>
    <cellStyle name="표준 3 6 10 3" xfId="2034"/>
    <cellStyle name="표준 3 6 10 3 2" xfId="4917"/>
    <cellStyle name="표준 3 6 10 3 3" xfId="7795"/>
    <cellStyle name="표준 3 6 10 3 4" xfId="10676"/>
    <cellStyle name="표준 3 6 10 3 5" xfId="13554"/>
    <cellStyle name="표준 3 6 10 4" xfId="3477"/>
    <cellStyle name="표준 3 6 10 5" xfId="6355"/>
    <cellStyle name="표준 3 6 10 6" xfId="9236"/>
    <cellStyle name="표준 3 6 10 7" xfId="12114"/>
    <cellStyle name="표준 3 6 11" xfId="738"/>
    <cellStyle name="표준 3 6 11 2" xfId="2178"/>
    <cellStyle name="표준 3 6 11 2 2" xfId="5061"/>
    <cellStyle name="표준 3 6 11 2 3" xfId="7939"/>
    <cellStyle name="표준 3 6 11 2 4" xfId="10820"/>
    <cellStyle name="표준 3 6 11 2 5" xfId="13698"/>
    <cellStyle name="표준 3 6 11 3" xfId="3621"/>
    <cellStyle name="표준 3 6 11 4" xfId="6499"/>
    <cellStyle name="표준 3 6 11 5" xfId="9380"/>
    <cellStyle name="표준 3 6 11 6" xfId="12258"/>
    <cellStyle name="표준 3 6 12" xfId="1458"/>
    <cellStyle name="표준 3 6 12 2" xfId="4341"/>
    <cellStyle name="표준 3 6 12 3" xfId="7219"/>
    <cellStyle name="표준 3 6 12 4" xfId="10100"/>
    <cellStyle name="표준 3 6 12 5" xfId="12978"/>
    <cellStyle name="표준 3 6 13" xfId="2901"/>
    <cellStyle name="표준 3 6 14" xfId="5779"/>
    <cellStyle name="표준 3 6 15" xfId="8660"/>
    <cellStyle name="표준 3 6 16" xfId="11538"/>
    <cellStyle name="표준 3 6 2" xfId="39"/>
    <cellStyle name="표준 3 6 2 10" xfId="1479"/>
    <cellStyle name="표준 3 6 2 10 2" xfId="4362"/>
    <cellStyle name="표준 3 6 2 10 3" xfId="7240"/>
    <cellStyle name="표준 3 6 2 10 4" xfId="10121"/>
    <cellStyle name="표준 3 6 2 10 5" xfId="12999"/>
    <cellStyle name="표준 3 6 2 11" xfId="2922"/>
    <cellStyle name="표준 3 6 2 12" xfId="5800"/>
    <cellStyle name="표준 3 6 2 13" xfId="8681"/>
    <cellStyle name="표준 3 6 2 14" xfId="11559"/>
    <cellStyle name="표준 3 6 2 2" xfId="40"/>
    <cellStyle name="표준 3 6 2 2 10" xfId="2923"/>
    <cellStyle name="표준 3 6 2 2 11" xfId="5801"/>
    <cellStyle name="표준 3 6 2 2 12" xfId="8682"/>
    <cellStyle name="표준 3 6 2 2 13" xfId="11560"/>
    <cellStyle name="표준 3 6 2 2 2" xfId="76"/>
    <cellStyle name="표준 3 6 2 2 2 10" xfId="5837"/>
    <cellStyle name="표준 3 6 2 2 2 11" xfId="8718"/>
    <cellStyle name="표준 3 6 2 2 2 12" xfId="11596"/>
    <cellStyle name="표준 3 6 2 2 2 2" xfId="148"/>
    <cellStyle name="표준 3 6 2 2 2 2 10" xfId="8790"/>
    <cellStyle name="표준 3 6 2 2 2 2 11" xfId="11668"/>
    <cellStyle name="표준 3 6 2 2 2 2 2" xfId="292"/>
    <cellStyle name="표준 3 6 2 2 2 2 2 2" xfId="1012"/>
    <cellStyle name="표준 3 6 2 2 2 2 2 2 2" xfId="2452"/>
    <cellStyle name="표준 3 6 2 2 2 2 2 2 2 2" xfId="5335"/>
    <cellStyle name="표준 3 6 2 2 2 2 2 2 2 3" xfId="8213"/>
    <cellStyle name="표준 3 6 2 2 2 2 2 2 2 4" xfId="11094"/>
    <cellStyle name="표준 3 6 2 2 2 2 2 2 2 5" xfId="13972"/>
    <cellStyle name="표준 3 6 2 2 2 2 2 2 3" xfId="3895"/>
    <cellStyle name="표준 3 6 2 2 2 2 2 2 4" xfId="6773"/>
    <cellStyle name="표준 3 6 2 2 2 2 2 2 5" xfId="9654"/>
    <cellStyle name="표준 3 6 2 2 2 2 2 2 6" xfId="12532"/>
    <cellStyle name="표준 3 6 2 2 2 2 2 3" xfId="1732"/>
    <cellStyle name="표준 3 6 2 2 2 2 2 3 2" xfId="4615"/>
    <cellStyle name="표준 3 6 2 2 2 2 2 3 3" xfId="7493"/>
    <cellStyle name="표준 3 6 2 2 2 2 2 3 4" xfId="10374"/>
    <cellStyle name="표준 3 6 2 2 2 2 2 3 5" xfId="13252"/>
    <cellStyle name="표준 3 6 2 2 2 2 2 4" xfId="3175"/>
    <cellStyle name="표준 3 6 2 2 2 2 2 5" xfId="6053"/>
    <cellStyle name="표준 3 6 2 2 2 2 2 6" xfId="8934"/>
    <cellStyle name="표준 3 6 2 2 2 2 2 7" xfId="11812"/>
    <cellStyle name="표준 3 6 2 2 2 2 3" xfId="440"/>
    <cellStyle name="표준 3 6 2 2 2 2 3 2" xfId="1160"/>
    <cellStyle name="표준 3 6 2 2 2 2 3 2 2" xfId="2600"/>
    <cellStyle name="표준 3 6 2 2 2 2 3 2 2 2" xfId="5483"/>
    <cellStyle name="표준 3 6 2 2 2 2 3 2 2 3" xfId="8361"/>
    <cellStyle name="표준 3 6 2 2 2 2 3 2 2 4" xfId="11242"/>
    <cellStyle name="표준 3 6 2 2 2 2 3 2 2 5" xfId="14120"/>
    <cellStyle name="표준 3 6 2 2 2 2 3 2 3" xfId="4043"/>
    <cellStyle name="표준 3 6 2 2 2 2 3 2 4" xfId="6921"/>
    <cellStyle name="표준 3 6 2 2 2 2 3 2 5" xfId="9802"/>
    <cellStyle name="표준 3 6 2 2 2 2 3 2 6" xfId="12680"/>
    <cellStyle name="표준 3 6 2 2 2 2 3 3" xfId="1880"/>
    <cellStyle name="표준 3 6 2 2 2 2 3 3 2" xfId="4763"/>
    <cellStyle name="표준 3 6 2 2 2 2 3 3 3" xfId="7641"/>
    <cellStyle name="표준 3 6 2 2 2 2 3 3 4" xfId="10522"/>
    <cellStyle name="표준 3 6 2 2 2 2 3 3 5" xfId="13400"/>
    <cellStyle name="표준 3 6 2 2 2 2 3 4" xfId="3323"/>
    <cellStyle name="표준 3 6 2 2 2 2 3 5" xfId="6201"/>
    <cellStyle name="표준 3 6 2 2 2 2 3 6" xfId="9082"/>
    <cellStyle name="표준 3 6 2 2 2 2 3 7" xfId="11960"/>
    <cellStyle name="표준 3 6 2 2 2 2 4" xfId="582"/>
    <cellStyle name="표준 3 6 2 2 2 2 4 2" xfId="1302"/>
    <cellStyle name="표준 3 6 2 2 2 2 4 2 2" xfId="2742"/>
    <cellStyle name="표준 3 6 2 2 2 2 4 2 2 2" xfId="5625"/>
    <cellStyle name="표준 3 6 2 2 2 2 4 2 2 3" xfId="8503"/>
    <cellStyle name="표준 3 6 2 2 2 2 4 2 2 4" xfId="11384"/>
    <cellStyle name="표준 3 6 2 2 2 2 4 2 2 5" xfId="14262"/>
    <cellStyle name="표준 3 6 2 2 2 2 4 2 3" xfId="4185"/>
    <cellStyle name="표준 3 6 2 2 2 2 4 2 4" xfId="7063"/>
    <cellStyle name="표준 3 6 2 2 2 2 4 2 5" xfId="9944"/>
    <cellStyle name="표준 3 6 2 2 2 2 4 2 6" xfId="12822"/>
    <cellStyle name="표준 3 6 2 2 2 2 4 3" xfId="2022"/>
    <cellStyle name="표준 3 6 2 2 2 2 4 3 2" xfId="4905"/>
    <cellStyle name="표준 3 6 2 2 2 2 4 3 3" xfId="7783"/>
    <cellStyle name="표준 3 6 2 2 2 2 4 3 4" xfId="10664"/>
    <cellStyle name="표준 3 6 2 2 2 2 4 3 5" xfId="13542"/>
    <cellStyle name="표준 3 6 2 2 2 2 4 4" xfId="3465"/>
    <cellStyle name="표준 3 6 2 2 2 2 4 5" xfId="6343"/>
    <cellStyle name="표준 3 6 2 2 2 2 4 6" xfId="9224"/>
    <cellStyle name="표준 3 6 2 2 2 2 4 7" xfId="12102"/>
    <cellStyle name="표준 3 6 2 2 2 2 5" xfId="724"/>
    <cellStyle name="표준 3 6 2 2 2 2 5 2" xfId="1444"/>
    <cellStyle name="표준 3 6 2 2 2 2 5 2 2" xfId="2884"/>
    <cellStyle name="표준 3 6 2 2 2 2 5 2 2 2" xfId="5767"/>
    <cellStyle name="표준 3 6 2 2 2 2 5 2 2 3" xfId="8645"/>
    <cellStyle name="표준 3 6 2 2 2 2 5 2 2 4" xfId="11526"/>
    <cellStyle name="표준 3 6 2 2 2 2 5 2 2 5" xfId="14404"/>
    <cellStyle name="표준 3 6 2 2 2 2 5 2 3" xfId="4327"/>
    <cellStyle name="표준 3 6 2 2 2 2 5 2 4" xfId="7205"/>
    <cellStyle name="표준 3 6 2 2 2 2 5 2 5" xfId="10086"/>
    <cellStyle name="표준 3 6 2 2 2 2 5 2 6" xfId="12964"/>
    <cellStyle name="표준 3 6 2 2 2 2 5 3" xfId="2164"/>
    <cellStyle name="표준 3 6 2 2 2 2 5 3 2" xfId="5047"/>
    <cellStyle name="표준 3 6 2 2 2 2 5 3 3" xfId="7925"/>
    <cellStyle name="표준 3 6 2 2 2 2 5 3 4" xfId="10806"/>
    <cellStyle name="표준 3 6 2 2 2 2 5 3 5" xfId="13684"/>
    <cellStyle name="표준 3 6 2 2 2 2 5 4" xfId="3607"/>
    <cellStyle name="표준 3 6 2 2 2 2 5 5" xfId="6485"/>
    <cellStyle name="표준 3 6 2 2 2 2 5 6" xfId="9366"/>
    <cellStyle name="표준 3 6 2 2 2 2 5 7" xfId="12244"/>
    <cellStyle name="표준 3 6 2 2 2 2 6" xfId="868"/>
    <cellStyle name="표준 3 6 2 2 2 2 6 2" xfId="2308"/>
    <cellStyle name="표준 3 6 2 2 2 2 6 2 2" xfId="5191"/>
    <cellStyle name="표준 3 6 2 2 2 2 6 2 3" xfId="8069"/>
    <cellStyle name="표준 3 6 2 2 2 2 6 2 4" xfId="10950"/>
    <cellStyle name="표준 3 6 2 2 2 2 6 2 5" xfId="13828"/>
    <cellStyle name="표준 3 6 2 2 2 2 6 3" xfId="3751"/>
    <cellStyle name="표준 3 6 2 2 2 2 6 4" xfId="6629"/>
    <cellStyle name="표준 3 6 2 2 2 2 6 5" xfId="9510"/>
    <cellStyle name="표준 3 6 2 2 2 2 6 6" xfId="12388"/>
    <cellStyle name="표준 3 6 2 2 2 2 7" xfId="1588"/>
    <cellStyle name="표준 3 6 2 2 2 2 7 2" xfId="4471"/>
    <cellStyle name="표준 3 6 2 2 2 2 7 3" xfId="7349"/>
    <cellStyle name="표준 3 6 2 2 2 2 7 4" xfId="10230"/>
    <cellStyle name="표준 3 6 2 2 2 2 7 5" xfId="13108"/>
    <cellStyle name="표준 3 6 2 2 2 2 8" xfId="3031"/>
    <cellStyle name="표준 3 6 2 2 2 2 9" xfId="5909"/>
    <cellStyle name="표준 3 6 2 2 2 3" xfId="220"/>
    <cellStyle name="표준 3 6 2 2 2 3 2" xfId="940"/>
    <cellStyle name="표준 3 6 2 2 2 3 2 2" xfId="2380"/>
    <cellStyle name="표준 3 6 2 2 2 3 2 2 2" xfId="5263"/>
    <cellStyle name="표준 3 6 2 2 2 3 2 2 3" xfId="8141"/>
    <cellStyle name="표준 3 6 2 2 2 3 2 2 4" xfId="11022"/>
    <cellStyle name="표준 3 6 2 2 2 3 2 2 5" xfId="13900"/>
    <cellStyle name="표준 3 6 2 2 2 3 2 3" xfId="3823"/>
    <cellStyle name="표준 3 6 2 2 2 3 2 4" xfId="6701"/>
    <cellStyle name="표준 3 6 2 2 2 3 2 5" xfId="9582"/>
    <cellStyle name="표준 3 6 2 2 2 3 2 6" xfId="12460"/>
    <cellStyle name="표준 3 6 2 2 2 3 3" xfId="1660"/>
    <cellStyle name="표준 3 6 2 2 2 3 3 2" xfId="4543"/>
    <cellStyle name="표준 3 6 2 2 2 3 3 3" xfId="7421"/>
    <cellStyle name="표준 3 6 2 2 2 3 3 4" xfId="10302"/>
    <cellStyle name="표준 3 6 2 2 2 3 3 5" xfId="13180"/>
    <cellStyle name="표준 3 6 2 2 2 3 4" xfId="3103"/>
    <cellStyle name="표준 3 6 2 2 2 3 5" xfId="5981"/>
    <cellStyle name="표준 3 6 2 2 2 3 6" xfId="8862"/>
    <cellStyle name="표준 3 6 2 2 2 3 7" xfId="11740"/>
    <cellStyle name="표준 3 6 2 2 2 4" xfId="368"/>
    <cellStyle name="표준 3 6 2 2 2 4 2" xfId="1088"/>
    <cellStyle name="표준 3 6 2 2 2 4 2 2" xfId="2528"/>
    <cellStyle name="표준 3 6 2 2 2 4 2 2 2" xfId="5411"/>
    <cellStyle name="표준 3 6 2 2 2 4 2 2 3" xfId="8289"/>
    <cellStyle name="표준 3 6 2 2 2 4 2 2 4" xfId="11170"/>
    <cellStyle name="표준 3 6 2 2 2 4 2 2 5" xfId="14048"/>
    <cellStyle name="표준 3 6 2 2 2 4 2 3" xfId="3971"/>
    <cellStyle name="표준 3 6 2 2 2 4 2 4" xfId="6849"/>
    <cellStyle name="표준 3 6 2 2 2 4 2 5" xfId="9730"/>
    <cellStyle name="표준 3 6 2 2 2 4 2 6" xfId="12608"/>
    <cellStyle name="표준 3 6 2 2 2 4 3" xfId="1808"/>
    <cellStyle name="표준 3 6 2 2 2 4 3 2" xfId="4691"/>
    <cellStyle name="표준 3 6 2 2 2 4 3 3" xfId="7569"/>
    <cellStyle name="표준 3 6 2 2 2 4 3 4" xfId="10450"/>
    <cellStyle name="표준 3 6 2 2 2 4 3 5" xfId="13328"/>
    <cellStyle name="표준 3 6 2 2 2 4 4" xfId="3251"/>
    <cellStyle name="표준 3 6 2 2 2 4 5" xfId="6129"/>
    <cellStyle name="표준 3 6 2 2 2 4 6" xfId="9010"/>
    <cellStyle name="표준 3 6 2 2 2 4 7" xfId="11888"/>
    <cellStyle name="표준 3 6 2 2 2 5" xfId="510"/>
    <cellStyle name="표준 3 6 2 2 2 5 2" xfId="1230"/>
    <cellStyle name="표준 3 6 2 2 2 5 2 2" xfId="2670"/>
    <cellStyle name="표준 3 6 2 2 2 5 2 2 2" xfId="5553"/>
    <cellStyle name="표준 3 6 2 2 2 5 2 2 3" xfId="8431"/>
    <cellStyle name="표준 3 6 2 2 2 5 2 2 4" xfId="11312"/>
    <cellStyle name="표준 3 6 2 2 2 5 2 2 5" xfId="14190"/>
    <cellStyle name="표준 3 6 2 2 2 5 2 3" xfId="4113"/>
    <cellStyle name="표준 3 6 2 2 2 5 2 4" xfId="6991"/>
    <cellStyle name="표준 3 6 2 2 2 5 2 5" xfId="9872"/>
    <cellStyle name="표준 3 6 2 2 2 5 2 6" xfId="12750"/>
    <cellStyle name="표준 3 6 2 2 2 5 3" xfId="1950"/>
    <cellStyle name="표준 3 6 2 2 2 5 3 2" xfId="4833"/>
    <cellStyle name="표준 3 6 2 2 2 5 3 3" xfId="7711"/>
    <cellStyle name="표준 3 6 2 2 2 5 3 4" xfId="10592"/>
    <cellStyle name="표준 3 6 2 2 2 5 3 5" xfId="13470"/>
    <cellStyle name="표준 3 6 2 2 2 5 4" xfId="3393"/>
    <cellStyle name="표준 3 6 2 2 2 5 5" xfId="6271"/>
    <cellStyle name="표준 3 6 2 2 2 5 6" xfId="9152"/>
    <cellStyle name="표준 3 6 2 2 2 5 7" xfId="12030"/>
    <cellStyle name="표준 3 6 2 2 2 6" xfId="652"/>
    <cellStyle name="표준 3 6 2 2 2 6 2" xfId="1372"/>
    <cellStyle name="표준 3 6 2 2 2 6 2 2" xfId="2812"/>
    <cellStyle name="표준 3 6 2 2 2 6 2 2 2" xfId="5695"/>
    <cellStyle name="표준 3 6 2 2 2 6 2 2 3" xfId="8573"/>
    <cellStyle name="표준 3 6 2 2 2 6 2 2 4" xfId="11454"/>
    <cellStyle name="표준 3 6 2 2 2 6 2 2 5" xfId="14332"/>
    <cellStyle name="표준 3 6 2 2 2 6 2 3" xfId="4255"/>
    <cellStyle name="표준 3 6 2 2 2 6 2 4" xfId="7133"/>
    <cellStyle name="표준 3 6 2 2 2 6 2 5" xfId="10014"/>
    <cellStyle name="표준 3 6 2 2 2 6 2 6" xfId="12892"/>
    <cellStyle name="표준 3 6 2 2 2 6 3" xfId="2092"/>
    <cellStyle name="표준 3 6 2 2 2 6 3 2" xfId="4975"/>
    <cellStyle name="표준 3 6 2 2 2 6 3 3" xfId="7853"/>
    <cellStyle name="표준 3 6 2 2 2 6 3 4" xfId="10734"/>
    <cellStyle name="표준 3 6 2 2 2 6 3 5" xfId="13612"/>
    <cellStyle name="표준 3 6 2 2 2 6 4" xfId="3535"/>
    <cellStyle name="표준 3 6 2 2 2 6 5" xfId="6413"/>
    <cellStyle name="표준 3 6 2 2 2 6 6" xfId="9294"/>
    <cellStyle name="표준 3 6 2 2 2 6 7" xfId="12172"/>
    <cellStyle name="표준 3 6 2 2 2 7" xfId="796"/>
    <cellStyle name="표준 3 6 2 2 2 7 2" xfId="2236"/>
    <cellStyle name="표준 3 6 2 2 2 7 2 2" xfId="5119"/>
    <cellStyle name="표준 3 6 2 2 2 7 2 3" xfId="7997"/>
    <cellStyle name="표준 3 6 2 2 2 7 2 4" xfId="10878"/>
    <cellStyle name="표준 3 6 2 2 2 7 2 5" xfId="13756"/>
    <cellStyle name="표준 3 6 2 2 2 7 3" xfId="3679"/>
    <cellStyle name="표준 3 6 2 2 2 7 4" xfId="6557"/>
    <cellStyle name="표준 3 6 2 2 2 7 5" xfId="9438"/>
    <cellStyle name="표준 3 6 2 2 2 7 6" xfId="12316"/>
    <cellStyle name="표준 3 6 2 2 2 8" xfId="1516"/>
    <cellStyle name="표준 3 6 2 2 2 8 2" xfId="4399"/>
    <cellStyle name="표준 3 6 2 2 2 8 3" xfId="7277"/>
    <cellStyle name="표준 3 6 2 2 2 8 4" xfId="10158"/>
    <cellStyle name="표준 3 6 2 2 2 8 5" xfId="13036"/>
    <cellStyle name="표준 3 6 2 2 2 9" xfId="2959"/>
    <cellStyle name="표준 3 6 2 2 3" xfId="112"/>
    <cellStyle name="표준 3 6 2 2 3 10" xfId="8754"/>
    <cellStyle name="표준 3 6 2 2 3 11" xfId="11632"/>
    <cellStyle name="표준 3 6 2 2 3 2" xfId="256"/>
    <cellStyle name="표준 3 6 2 2 3 2 2" xfId="976"/>
    <cellStyle name="표준 3 6 2 2 3 2 2 2" xfId="2416"/>
    <cellStyle name="표준 3 6 2 2 3 2 2 2 2" xfId="5299"/>
    <cellStyle name="표준 3 6 2 2 3 2 2 2 3" xfId="8177"/>
    <cellStyle name="표준 3 6 2 2 3 2 2 2 4" xfId="11058"/>
    <cellStyle name="표준 3 6 2 2 3 2 2 2 5" xfId="13936"/>
    <cellStyle name="표준 3 6 2 2 3 2 2 3" xfId="3859"/>
    <cellStyle name="표준 3 6 2 2 3 2 2 4" xfId="6737"/>
    <cellStyle name="표준 3 6 2 2 3 2 2 5" xfId="9618"/>
    <cellStyle name="표준 3 6 2 2 3 2 2 6" xfId="12496"/>
    <cellStyle name="표준 3 6 2 2 3 2 3" xfId="1696"/>
    <cellStyle name="표준 3 6 2 2 3 2 3 2" xfId="4579"/>
    <cellStyle name="표준 3 6 2 2 3 2 3 3" xfId="7457"/>
    <cellStyle name="표준 3 6 2 2 3 2 3 4" xfId="10338"/>
    <cellStyle name="표준 3 6 2 2 3 2 3 5" xfId="13216"/>
    <cellStyle name="표준 3 6 2 2 3 2 4" xfId="3139"/>
    <cellStyle name="표준 3 6 2 2 3 2 5" xfId="6017"/>
    <cellStyle name="표준 3 6 2 2 3 2 6" xfId="8898"/>
    <cellStyle name="표준 3 6 2 2 3 2 7" xfId="11776"/>
    <cellStyle name="표준 3 6 2 2 3 3" xfId="404"/>
    <cellStyle name="표준 3 6 2 2 3 3 2" xfId="1124"/>
    <cellStyle name="표준 3 6 2 2 3 3 2 2" xfId="2564"/>
    <cellStyle name="표준 3 6 2 2 3 3 2 2 2" xfId="5447"/>
    <cellStyle name="표준 3 6 2 2 3 3 2 2 3" xfId="8325"/>
    <cellStyle name="표준 3 6 2 2 3 3 2 2 4" xfId="11206"/>
    <cellStyle name="표준 3 6 2 2 3 3 2 2 5" xfId="14084"/>
    <cellStyle name="표준 3 6 2 2 3 3 2 3" xfId="4007"/>
    <cellStyle name="표준 3 6 2 2 3 3 2 4" xfId="6885"/>
    <cellStyle name="표준 3 6 2 2 3 3 2 5" xfId="9766"/>
    <cellStyle name="표준 3 6 2 2 3 3 2 6" xfId="12644"/>
    <cellStyle name="표준 3 6 2 2 3 3 3" xfId="1844"/>
    <cellStyle name="표준 3 6 2 2 3 3 3 2" xfId="4727"/>
    <cellStyle name="표준 3 6 2 2 3 3 3 3" xfId="7605"/>
    <cellStyle name="표준 3 6 2 2 3 3 3 4" xfId="10486"/>
    <cellStyle name="표준 3 6 2 2 3 3 3 5" xfId="13364"/>
    <cellStyle name="표준 3 6 2 2 3 3 4" xfId="3287"/>
    <cellStyle name="표준 3 6 2 2 3 3 5" xfId="6165"/>
    <cellStyle name="표준 3 6 2 2 3 3 6" xfId="9046"/>
    <cellStyle name="표준 3 6 2 2 3 3 7" xfId="11924"/>
    <cellStyle name="표준 3 6 2 2 3 4" xfId="546"/>
    <cellStyle name="표준 3 6 2 2 3 4 2" xfId="1266"/>
    <cellStyle name="표준 3 6 2 2 3 4 2 2" xfId="2706"/>
    <cellStyle name="표준 3 6 2 2 3 4 2 2 2" xfId="5589"/>
    <cellStyle name="표준 3 6 2 2 3 4 2 2 3" xfId="8467"/>
    <cellStyle name="표준 3 6 2 2 3 4 2 2 4" xfId="11348"/>
    <cellStyle name="표준 3 6 2 2 3 4 2 2 5" xfId="14226"/>
    <cellStyle name="표준 3 6 2 2 3 4 2 3" xfId="4149"/>
    <cellStyle name="표준 3 6 2 2 3 4 2 4" xfId="7027"/>
    <cellStyle name="표준 3 6 2 2 3 4 2 5" xfId="9908"/>
    <cellStyle name="표준 3 6 2 2 3 4 2 6" xfId="12786"/>
    <cellStyle name="표준 3 6 2 2 3 4 3" xfId="1986"/>
    <cellStyle name="표준 3 6 2 2 3 4 3 2" xfId="4869"/>
    <cellStyle name="표준 3 6 2 2 3 4 3 3" xfId="7747"/>
    <cellStyle name="표준 3 6 2 2 3 4 3 4" xfId="10628"/>
    <cellStyle name="표준 3 6 2 2 3 4 3 5" xfId="13506"/>
    <cellStyle name="표준 3 6 2 2 3 4 4" xfId="3429"/>
    <cellStyle name="표준 3 6 2 2 3 4 5" xfId="6307"/>
    <cellStyle name="표준 3 6 2 2 3 4 6" xfId="9188"/>
    <cellStyle name="표준 3 6 2 2 3 4 7" xfId="12066"/>
    <cellStyle name="표준 3 6 2 2 3 5" xfId="688"/>
    <cellStyle name="표준 3 6 2 2 3 5 2" xfId="1408"/>
    <cellStyle name="표준 3 6 2 2 3 5 2 2" xfId="2848"/>
    <cellStyle name="표준 3 6 2 2 3 5 2 2 2" xfId="5731"/>
    <cellStyle name="표준 3 6 2 2 3 5 2 2 3" xfId="8609"/>
    <cellStyle name="표준 3 6 2 2 3 5 2 2 4" xfId="11490"/>
    <cellStyle name="표준 3 6 2 2 3 5 2 2 5" xfId="14368"/>
    <cellStyle name="표준 3 6 2 2 3 5 2 3" xfId="4291"/>
    <cellStyle name="표준 3 6 2 2 3 5 2 4" xfId="7169"/>
    <cellStyle name="표준 3 6 2 2 3 5 2 5" xfId="10050"/>
    <cellStyle name="표준 3 6 2 2 3 5 2 6" xfId="12928"/>
    <cellStyle name="표준 3 6 2 2 3 5 3" xfId="2128"/>
    <cellStyle name="표준 3 6 2 2 3 5 3 2" xfId="5011"/>
    <cellStyle name="표준 3 6 2 2 3 5 3 3" xfId="7889"/>
    <cellStyle name="표준 3 6 2 2 3 5 3 4" xfId="10770"/>
    <cellStyle name="표준 3 6 2 2 3 5 3 5" xfId="13648"/>
    <cellStyle name="표준 3 6 2 2 3 5 4" xfId="3571"/>
    <cellStyle name="표준 3 6 2 2 3 5 5" xfId="6449"/>
    <cellStyle name="표준 3 6 2 2 3 5 6" xfId="9330"/>
    <cellStyle name="표준 3 6 2 2 3 5 7" xfId="12208"/>
    <cellStyle name="표준 3 6 2 2 3 6" xfId="832"/>
    <cellStyle name="표준 3 6 2 2 3 6 2" xfId="2272"/>
    <cellStyle name="표준 3 6 2 2 3 6 2 2" xfId="5155"/>
    <cellStyle name="표준 3 6 2 2 3 6 2 3" xfId="8033"/>
    <cellStyle name="표준 3 6 2 2 3 6 2 4" xfId="10914"/>
    <cellStyle name="표준 3 6 2 2 3 6 2 5" xfId="13792"/>
    <cellStyle name="표준 3 6 2 2 3 6 3" xfId="3715"/>
    <cellStyle name="표준 3 6 2 2 3 6 4" xfId="6593"/>
    <cellStyle name="표준 3 6 2 2 3 6 5" xfId="9474"/>
    <cellStyle name="표준 3 6 2 2 3 6 6" xfId="12352"/>
    <cellStyle name="표준 3 6 2 2 3 7" xfId="1552"/>
    <cellStyle name="표준 3 6 2 2 3 7 2" xfId="4435"/>
    <cellStyle name="표준 3 6 2 2 3 7 3" xfId="7313"/>
    <cellStyle name="표준 3 6 2 2 3 7 4" xfId="10194"/>
    <cellStyle name="표준 3 6 2 2 3 7 5" xfId="13072"/>
    <cellStyle name="표준 3 6 2 2 3 8" xfId="2995"/>
    <cellStyle name="표준 3 6 2 2 3 9" xfId="5873"/>
    <cellStyle name="표준 3 6 2 2 4" xfId="184"/>
    <cellStyle name="표준 3 6 2 2 4 2" xfId="904"/>
    <cellStyle name="표준 3 6 2 2 4 2 2" xfId="2344"/>
    <cellStyle name="표준 3 6 2 2 4 2 2 2" xfId="5227"/>
    <cellStyle name="표준 3 6 2 2 4 2 2 3" xfId="8105"/>
    <cellStyle name="표준 3 6 2 2 4 2 2 4" xfId="10986"/>
    <cellStyle name="표준 3 6 2 2 4 2 2 5" xfId="13864"/>
    <cellStyle name="표준 3 6 2 2 4 2 3" xfId="3787"/>
    <cellStyle name="표준 3 6 2 2 4 2 4" xfId="6665"/>
    <cellStyle name="표준 3 6 2 2 4 2 5" xfId="9546"/>
    <cellStyle name="표준 3 6 2 2 4 2 6" xfId="12424"/>
    <cellStyle name="표준 3 6 2 2 4 3" xfId="1624"/>
    <cellStyle name="표준 3 6 2 2 4 3 2" xfId="4507"/>
    <cellStyle name="표준 3 6 2 2 4 3 3" xfId="7385"/>
    <cellStyle name="표준 3 6 2 2 4 3 4" xfId="10266"/>
    <cellStyle name="표준 3 6 2 2 4 3 5" xfId="13144"/>
    <cellStyle name="표준 3 6 2 2 4 4" xfId="3067"/>
    <cellStyle name="표준 3 6 2 2 4 5" xfId="5945"/>
    <cellStyle name="표준 3 6 2 2 4 6" xfId="8826"/>
    <cellStyle name="표준 3 6 2 2 4 7" xfId="11704"/>
    <cellStyle name="표준 3 6 2 2 5" xfId="332"/>
    <cellStyle name="표준 3 6 2 2 5 2" xfId="1052"/>
    <cellStyle name="표준 3 6 2 2 5 2 2" xfId="2492"/>
    <cellStyle name="표준 3 6 2 2 5 2 2 2" xfId="5375"/>
    <cellStyle name="표준 3 6 2 2 5 2 2 3" xfId="8253"/>
    <cellStyle name="표준 3 6 2 2 5 2 2 4" xfId="11134"/>
    <cellStyle name="표준 3 6 2 2 5 2 2 5" xfId="14012"/>
    <cellStyle name="표준 3 6 2 2 5 2 3" xfId="3935"/>
    <cellStyle name="표준 3 6 2 2 5 2 4" xfId="6813"/>
    <cellStyle name="표준 3 6 2 2 5 2 5" xfId="9694"/>
    <cellStyle name="표준 3 6 2 2 5 2 6" xfId="12572"/>
    <cellStyle name="표준 3 6 2 2 5 3" xfId="1772"/>
    <cellStyle name="표준 3 6 2 2 5 3 2" xfId="4655"/>
    <cellStyle name="표준 3 6 2 2 5 3 3" xfId="7533"/>
    <cellStyle name="표준 3 6 2 2 5 3 4" xfId="10414"/>
    <cellStyle name="표준 3 6 2 2 5 3 5" xfId="13292"/>
    <cellStyle name="표준 3 6 2 2 5 4" xfId="3215"/>
    <cellStyle name="표준 3 6 2 2 5 5" xfId="6093"/>
    <cellStyle name="표준 3 6 2 2 5 6" xfId="8974"/>
    <cellStyle name="표준 3 6 2 2 5 7" xfId="11852"/>
    <cellStyle name="표준 3 6 2 2 6" xfId="474"/>
    <cellStyle name="표준 3 6 2 2 6 2" xfId="1194"/>
    <cellStyle name="표준 3 6 2 2 6 2 2" xfId="2634"/>
    <cellStyle name="표준 3 6 2 2 6 2 2 2" xfId="5517"/>
    <cellStyle name="표준 3 6 2 2 6 2 2 3" xfId="8395"/>
    <cellStyle name="표준 3 6 2 2 6 2 2 4" xfId="11276"/>
    <cellStyle name="표준 3 6 2 2 6 2 2 5" xfId="14154"/>
    <cellStyle name="표준 3 6 2 2 6 2 3" xfId="4077"/>
    <cellStyle name="표준 3 6 2 2 6 2 4" xfId="6955"/>
    <cellStyle name="표준 3 6 2 2 6 2 5" xfId="9836"/>
    <cellStyle name="표준 3 6 2 2 6 2 6" xfId="12714"/>
    <cellStyle name="표준 3 6 2 2 6 3" xfId="1914"/>
    <cellStyle name="표준 3 6 2 2 6 3 2" xfId="4797"/>
    <cellStyle name="표준 3 6 2 2 6 3 3" xfId="7675"/>
    <cellStyle name="표준 3 6 2 2 6 3 4" xfId="10556"/>
    <cellStyle name="표준 3 6 2 2 6 3 5" xfId="13434"/>
    <cellStyle name="표준 3 6 2 2 6 4" xfId="3357"/>
    <cellStyle name="표준 3 6 2 2 6 5" xfId="6235"/>
    <cellStyle name="표준 3 6 2 2 6 6" xfId="9116"/>
    <cellStyle name="표준 3 6 2 2 6 7" xfId="11994"/>
    <cellStyle name="표준 3 6 2 2 7" xfId="616"/>
    <cellStyle name="표준 3 6 2 2 7 2" xfId="1336"/>
    <cellStyle name="표준 3 6 2 2 7 2 2" xfId="2776"/>
    <cellStyle name="표준 3 6 2 2 7 2 2 2" xfId="5659"/>
    <cellStyle name="표준 3 6 2 2 7 2 2 3" xfId="8537"/>
    <cellStyle name="표준 3 6 2 2 7 2 2 4" xfId="11418"/>
    <cellStyle name="표준 3 6 2 2 7 2 2 5" xfId="14296"/>
    <cellStyle name="표준 3 6 2 2 7 2 3" xfId="4219"/>
    <cellStyle name="표준 3 6 2 2 7 2 4" xfId="7097"/>
    <cellStyle name="표준 3 6 2 2 7 2 5" xfId="9978"/>
    <cellStyle name="표준 3 6 2 2 7 2 6" xfId="12856"/>
    <cellStyle name="표준 3 6 2 2 7 3" xfId="2056"/>
    <cellStyle name="표준 3 6 2 2 7 3 2" xfId="4939"/>
    <cellStyle name="표준 3 6 2 2 7 3 3" xfId="7817"/>
    <cellStyle name="표준 3 6 2 2 7 3 4" xfId="10698"/>
    <cellStyle name="표준 3 6 2 2 7 3 5" xfId="13576"/>
    <cellStyle name="표준 3 6 2 2 7 4" xfId="3499"/>
    <cellStyle name="표준 3 6 2 2 7 5" xfId="6377"/>
    <cellStyle name="표준 3 6 2 2 7 6" xfId="9258"/>
    <cellStyle name="표준 3 6 2 2 7 7" xfId="12136"/>
    <cellStyle name="표준 3 6 2 2 8" xfId="760"/>
    <cellStyle name="표준 3 6 2 2 8 2" xfId="2200"/>
    <cellStyle name="표준 3 6 2 2 8 2 2" xfId="5083"/>
    <cellStyle name="표준 3 6 2 2 8 2 3" xfId="7961"/>
    <cellStyle name="표준 3 6 2 2 8 2 4" xfId="10842"/>
    <cellStyle name="표준 3 6 2 2 8 2 5" xfId="13720"/>
    <cellStyle name="표준 3 6 2 2 8 3" xfId="3643"/>
    <cellStyle name="표준 3 6 2 2 8 4" xfId="6521"/>
    <cellStyle name="표준 3 6 2 2 8 5" xfId="9402"/>
    <cellStyle name="표준 3 6 2 2 8 6" xfId="12280"/>
    <cellStyle name="표준 3 6 2 2 9" xfId="1480"/>
    <cellStyle name="표준 3 6 2 2 9 2" xfId="4363"/>
    <cellStyle name="표준 3 6 2 2 9 3" xfId="7241"/>
    <cellStyle name="표준 3 6 2 2 9 4" xfId="10122"/>
    <cellStyle name="표준 3 6 2 2 9 5" xfId="13000"/>
    <cellStyle name="표준 3 6 2 3" xfId="75"/>
    <cellStyle name="표준 3 6 2 3 10" xfId="5836"/>
    <cellStyle name="표준 3 6 2 3 11" xfId="8717"/>
    <cellStyle name="표준 3 6 2 3 12" xfId="11595"/>
    <cellStyle name="표준 3 6 2 3 2" xfId="147"/>
    <cellStyle name="표준 3 6 2 3 2 10" xfId="8789"/>
    <cellStyle name="표준 3 6 2 3 2 11" xfId="11667"/>
    <cellStyle name="표준 3 6 2 3 2 2" xfId="291"/>
    <cellStyle name="표준 3 6 2 3 2 2 2" xfId="1011"/>
    <cellStyle name="표준 3 6 2 3 2 2 2 2" xfId="2451"/>
    <cellStyle name="표준 3 6 2 3 2 2 2 2 2" xfId="5334"/>
    <cellStyle name="표준 3 6 2 3 2 2 2 2 3" xfId="8212"/>
    <cellStyle name="표준 3 6 2 3 2 2 2 2 4" xfId="11093"/>
    <cellStyle name="표준 3 6 2 3 2 2 2 2 5" xfId="13971"/>
    <cellStyle name="표준 3 6 2 3 2 2 2 3" xfId="3894"/>
    <cellStyle name="표준 3 6 2 3 2 2 2 4" xfId="6772"/>
    <cellStyle name="표준 3 6 2 3 2 2 2 5" xfId="9653"/>
    <cellStyle name="표준 3 6 2 3 2 2 2 6" xfId="12531"/>
    <cellStyle name="표준 3 6 2 3 2 2 3" xfId="1731"/>
    <cellStyle name="표준 3 6 2 3 2 2 3 2" xfId="4614"/>
    <cellStyle name="표준 3 6 2 3 2 2 3 3" xfId="7492"/>
    <cellStyle name="표준 3 6 2 3 2 2 3 4" xfId="10373"/>
    <cellStyle name="표준 3 6 2 3 2 2 3 5" xfId="13251"/>
    <cellStyle name="표준 3 6 2 3 2 2 4" xfId="3174"/>
    <cellStyle name="표준 3 6 2 3 2 2 5" xfId="6052"/>
    <cellStyle name="표준 3 6 2 3 2 2 6" xfId="8933"/>
    <cellStyle name="표준 3 6 2 3 2 2 7" xfId="11811"/>
    <cellStyle name="표준 3 6 2 3 2 3" xfId="439"/>
    <cellStyle name="표준 3 6 2 3 2 3 2" xfId="1159"/>
    <cellStyle name="표준 3 6 2 3 2 3 2 2" xfId="2599"/>
    <cellStyle name="표준 3 6 2 3 2 3 2 2 2" xfId="5482"/>
    <cellStyle name="표준 3 6 2 3 2 3 2 2 3" xfId="8360"/>
    <cellStyle name="표준 3 6 2 3 2 3 2 2 4" xfId="11241"/>
    <cellStyle name="표준 3 6 2 3 2 3 2 2 5" xfId="14119"/>
    <cellStyle name="표준 3 6 2 3 2 3 2 3" xfId="4042"/>
    <cellStyle name="표준 3 6 2 3 2 3 2 4" xfId="6920"/>
    <cellStyle name="표준 3 6 2 3 2 3 2 5" xfId="9801"/>
    <cellStyle name="표준 3 6 2 3 2 3 2 6" xfId="12679"/>
    <cellStyle name="표준 3 6 2 3 2 3 3" xfId="1879"/>
    <cellStyle name="표준 3 6 2 3 2 3 3 2" xfId="4762"/>
    <cellStyle name="표준 3 6 2 3 2 3 3 3" xfId="7640"/>
    <cellStyle name="표준 3 6 2 3 2 3 3 4" xfId="10521"/>
    <cellStyle name="표준 3 6 2 3 2 3 3 5" xfId="13399"/>
    <cellStyle name="표준 3 6 2 3 2 3 4" xfId="3322"/>
    <cellStyle name="표준 3 6 2 3 2 3 5" xfId="6200"/>
    <cellStyle name="표준 3 6 2 3 2 3 6" xfId="9081"/>
    <cellStyle name="표준 3 6 2 3 2 3 7" xfId="11959"/>
    <cellStyle name="표준 3 6 2 3 2 4" xfId="581"/>
    <cellStyle name="표준 3 6 2 3 2 4 2" xfId="1301"/>
    <cellStyle name="표준 3 6 2 3 2 4 2 2" xfId="2741"/>
    <cellStyle name="표준 3 6 2 3 2 4 2 2 2" xfId="5624"/>
    <cellStyle name="표준 3 6 2 3 2 4 2 2 3" xfId="8502"/>
    <cellStyle name="표준 3 6 2 3 2 4 2 2 4" xfId="11383"/>
    <cellStyle name="표준 3 6 2 3 2 4 2 2 5" xfId="14261"/>
    <cellStyle name="표준 3 6 2 3 2 4 2 3" xfId="4184"/>
    <cellStyle name="표준 3 6 2 3 2 4 2 4" xfId="7062"/>
    <cellStyle name="표준 3 6 2 3 2 4 2 5" xfId="9943"/>
    <cellStyle name="표준 3 6 2 3 2 4 2 6" xfId="12821"/>
    <cellStyle name="표준 3 6 2 3 2 4 3" xfId="2021"/>
    <cellStyle name="표준 3 6 2 3 2 4 3 2" xfId="4904"/>
    <cellStyle name="표준 3 6 2 3 2 4 3 3" xfId="7782"/>
    <cellStyle name="표준 3 6 2 3 2 4 3 4" xfId="10663"/>
    <cellStyle name="표준 3 6 2 3 2 4 3 5" xfId="13541"/>
    <cellStyle name="표준 3 6 2 3 2 4 4" xfId="3464"/>
    <cellStyle name="표준 3 6 2 3 2 4 5" xfId="6342"/>
    <cellStyle name="표준 3 6 2 3 2 4 6" xfId="9223"/>
    <cellStyle name="표준 3 6 2 3 2 4 7" xfId="12101"/>
    <cellStyle name="표준 3 6 2 3 2 5" xfId="723"/>
    <cellStyle name="표준 3 6 2 3 2 5 2" xfId="1443"/>
    <cellStyle name="표준 3 6 2 3 2 5 2 2" xfId="2883"/>
    <cellStyle name="표준 3 6 2 3 2 5 2 2 2" xfId="5766"/>
    <cellStyle name="표준 3 6 2 3 2 5 2 2 3" xfId="8644"/>
    <cellStyle name="표준 3 6 2 3 2 5 2 2 4" xfId="11525"/>
    <cellStyle name="표준 3 6 2 3 2 5 2 2 5" xfId="14403"/>
    <cellStyle name="표준 3 6 2 3 2 5 2 3" xfId="4326"/>
    <cellStyle name="표준 3 6 2 3 2 5 2 4" xfId="7204"/>
    <cellStyle name="표준 3 6 2 3 2 5 2 5" xfId="10085"/>
    <cellStyle name="표준 3 6 2 3 2 5 2 6" xfId="12963"/>
    <cellStyle name="표준 3 6 2 3 2 5 3" xfId="2163"/>
    <cellStyle name="표준 3 6 2 3 2 5 3 2" xfId="5046"/>
    <cellStyle name="표준 3 6 2 3 2 5 3 3" xfId="7924"/>
    <cellStyle name="표준 3 6 2 3 2 5 3 4" xfId="10805"/>
    <cellStyle name="표준 3 6 2 3 2 5 3 5" xfId="13683"/>
    <cellStyle name="표준 3 6 2 3 2 5 4" xfId="3606"/>
    <cellStyle name="표준 3 6 2 3 2 5 5" xfId="6484"/>
    <cellStyle name="표준 3 6 2 3 2 5 6" xfId="9365"/>
    <cellStyle name="표준 3 6 2 3 2 5 7" xfId="12243"/>
    <cellStyle name="표준 3 6 2 3 2 6" xfId="867"/>
    <cellStyle name="표준 3 6 2 3 2 6 2" xfId="2307"/>
    <cellStyle name="표준 3 6 2 3 2 6 2 2" xfId="5190"/>
    <cellStyle name="표준 3 6 2 3 2 6 2 3" xfId="8068"/>
    <cellStyle name="표준 3 6 2 3 2 6 2 4" xfId="10949"/>
    <cellStyle name="표준 3 6 2 3 2 6 2 5" xfId="13827"/>
    <cellStyle name="표준 3 6 2 3 2 6 3" xfId="3750"/>
    <cellStyle name="표준 3 6 2 3 2 6 4" xfId="6628"/>
    <cellStyle name="표준 3 6 2 3 2 6 5" xfId="9509"/>
    <cellStyle name="표준 3 6 2 3 2 6 6" xfId="12387"/>
    <cellStyle name="표준 3 6 2 3 2 7" xfId="1587"/>
    <cellStyle name="표준 3 6 2 3 2 7 2" xfId="4470"/>
    <cellStyle name="표준 3 6 2 3 2 7 3" xfId="7348"/>
    <cellStyle name="표준 3 6 2 3 2 7 4" xfId="10229"/>
    <cellStyle name="표준 3 6 2 3 2 7 5" xfId="13107"/>
    <cellStyle name="표준 3 6 2 3 2 8" xfId="3030"/>
    <cellStyle name="표준 3 6 2 3 2 9" xfId="5908"/>
    <cellStyle name="표준 3 6 2 3 3" xfId="219"/>
    <cellStyle name="표준 3 6 2 3 3 2" xfId="939"/>
    <cellStyle name="표준 3 6 2 3 3 2 2" xfId="2379"/>
    <cellStyle name="표준 3 6 2 3 3 2 2 2" xfId="5262"/>
    <cellStyle name="표준 3 6 2 3 3 2 2 3" xfId="8140"/>
    <cellStyle name="표준 3 6 2 3 3 2 2 4" xfId="11021"/>
    <cellStyle name="표준 3 6 2 3 3 2 2 5" xfId="13899"/>
    <cellStyle name="표준 3 6 2 3 3 2 3" xfId="3822"/>
    <cellStyle name="표준 3 6 2 3 3 2 4" xfId="6700"/>
    <cellStyle name="표준 3 6 2 3 3 2 5" xfId="9581"/>
    <cellStyle name="표준 3 6 2 3 3 2 6" xfId="12459"/>
    <cellStyle name="표준 3 6 2 3 3 3" xfId="1659"/>
    <cellStyle name="표준 3 6 2 3 3 3 2" xfId="4542"/>
    <cellStyle name="표준 3 6 2 3 3 3 3" xfId="7420"/>
    <cellStyle name="표준 3 6 2 3 3 3 4" xfId="10301"/>
    <cellStyle name="표준 3 6 2 3 3 3 5" xfId="13179"/>
    <cellStyle name="표준 3 6 2 3 3 4" xfId="3102"/>
    <cellStyle name="표준 3 6 2 3 3 5" xfId="5980"/>
    <cellStyle name="표준 3 6 2 3 3 6" xfId="8861"/>
    <cellStyle name="표준 3 6 2 3 3 7" xfId="11739"/>
    <cellStyle name="표준 3 6 2 3 4" xfId="367"/>
    <cellStyle name="표준 3 6 2 3 4 2" xfId="1087"/>
    <cellStyle name="표준 3 6 2 3 4 2 2" xfId="2527"/>
    <cellStyle name="표준 3 6 2 3 4 2 2 2" xfId="5410"/>
    <cellStyle name="표준 3 6 2 3 4 2 2 3" xfId="8288"/>
    <cellStyle name="표준 3 6 2 3 4 2 2 4" xfId="11169"/>
    <cellStyle name="표준 3 6 2 3 4 2 2 5" xfId="14047"/>
    <cellStyle name="표준 3 6 2 3 4 2 3" xfId="3970"/>
    <cellStyle name="표준 3 6 2 3 4 2 4" xfId="6848"/>
    <cellStyle name="표준 3 6 2 3 4 2 5" xfId="9729"/>
    <cellStyle name="표준 3 6 2 3 4 2 6" xfId="12607"/>
    <cellStyle name="표준 3 6 2 3 4 3" xfId="1807"/>
    <cellStyle name="표준 3 6 2 3 4 3 2" xfId="4690"/>
    <cellStyle name="표준 3 6 2 3 4 3 3" xfId="7568"/>
    <cellStyle name="표준 3 6 2 3 4 3 4" xfId="10449"/>
    <cellStyle name="표준 3 6 2 3 4 3 5" xfId="13327"/>
    <cellStyle name="표준 3 6 2 3 4 4" xfId="3250"/>
    <cellStyle name="표준 3 6 2 3 4 5" xfId="6128"/>
    <cellStyle name="표준 3 6 2 3 4 6" xfId="9009"/>
    <cellStyle name="표준 3 6 2 3 4 7" xfId="11887"/>
    <cellStyle name="표준 3 6 2 3 5" xfId="509"/>
    <cellStyle name="표준 3 6 2 3 5 2" xfId="1229"/>
    <cellStyle name="표준 3 6 2 3 5 2 2" xfId="2669"/>
    <cellStyle name="표준 3 6 2 3 5 2 2 2" xfId="5552"/>
    <cellStyle name="표준 3 6 2 3 5 2 2 3" xfId="8430"/>
    <cellStyle name="표준 3 6 2 3 5 2 2 4" xfId="11311"/>
    <cellStyle name="표준 3 6 2 3 5 2 2 5" xfId="14189"/>
    <cellStyle name="표준 3 6 2 3 5 2 3" xfId="4112"/>
    <cellStyle name="표준 3 6 2 3 5 2 4" xfId="6990"/>
    <cellStyle name="표준 3 6 2 3 5 2 5" xfId="9871"/>
    <cellStyle name="표준 3 6 2 3 5 2 6" xfId="12749"/>
    <cellStyle name="표준 3 6 2 3 5 3" xfId="1949"/>
    <cellStyle name="표준 3 6 2 3 5 3 2" xfId="4832"/>
    <cellStyle name="표준 3 6 2 3 5 3 3" xfId="7710"/>
    <cellStyle name="표준 3 6 2 3 5 3 4" xfId="10591"/>
    <cellStyle name="표준 3 6 2 3 5 3 5" xfId="13469"/>
    <cellStyle name="표준 3 6 2 3 5 4" xfId="3392"/>
    <cellStyle name="표준 3 6 2 3 5 5" xfId="6270"/>
    <cellStyle name="표준 3 6 2 3 5 6" xfId="9151"/>
    <cellStyle name="표준 3 6 2 3 5 7" xfId="12029"/>
    <cellStyle name="표준 3 6 2 3 6" xfId="651"/>
    <cellStyle name="표준 3 6 2 3 6 2" xfId="1371"/>
    <cellStyle name="표준 3 6 2 3 6 2 2" xfId="2811"/>
    <cellStyle name="표준 3 6 2 3 6 2 2 2" xfId="5694"/>
    <cellStyle name="표준 3 6 2 3 6 2 2 3" xfId="8572"/>
    <cellStyle name="표준 3 6 2 3 6 2 2 4" xfId="11453"/>
    <cellStyle name="표준 3 6 2 3 6 2 2 5" xfId="14331"/>
    <cellStyle name="표준 3 6 2 3 6 2 3" xfId="4254"/>
    <cellStyle name="표준 3 6 2 3 6 2 4" xfId="7132"/>
    <cellStyle name="표준 3 6 2 3 6 2 5" xfId="10013"/>
    <cellStyle name="표준 3 6 2 3 6 2 6" xfId="12891"/>
    <cellStyle name="표준 3 6 2 3 6 3" xfId="2091"/>
    <cellStyle name="표준 3 6 2 3 6 3 2" xfId="4974"/>
    <cellStyle name="표준 3 6 2 3 6 3 3" xfId="7852"/>
    <cellStyle name="표준 3 6 2 3 6 3 4" xfId="10733"/>
    <cellStyle name="표준 3 6 2 3 6 3 5" xfId="13611"/>
    <cellStyle name="표준 3 6 2 3 6 4" xfId="3534"/>
    <cellStyle name="표준 3 6 2 3 6 5" xfId="6412"/>
    <cellStyle name="표준 3 6 2 3 6 6" xfId="9293"/>
    <cellStyle name="표준 3 6 2 3 6 7" xfId="12171"/>
    <cellStyle name="표준 3 6 2 3 7" xfId="795"/>
    <cellStyle name="표준 3 6 2 3 7 2" xfId="2235"/>
    <cellStyle name="표준 3 6 2 3 7 2 2" xfId="5118"/>
    <cellStyle name="표준 3 6 2 3 7 2 3" xfId="7996"/>
    <cellStyle name="표준 3 6 2 3 7 2 4" xfId="10877"/>
    <cellStyle name="표준 3 6 2 3 7 2 5" xfId="13755"/>
    <cellStyle name="표준 3 6 2 3 7 3" xfId="3678"/>
    <cellStyle name="표준 3 6 2 3 7 4" xfId="6556"/>
    <cellStyle name="표준 3 6 2 3 7 5" xfId="9437"/>
    <cellStyle name="표준 3 6 2 3 7 6" xfId="12315"/>
    <cellStyle name="표준 3 6 2 3 8" xfId="1515"/>
    <cellStyle name="표준 3 6 2 3 8 2" xfId="4398"/>
    <cellStyle name="표준 3 6 2 3 8 3" xfId="7276"/>
    <cellStyle name="표준 3 6 2 3 8 4" xfId="10157"/>
    <cellStyle name="표준 3 6 2 3 8 5" xfId="13035"/>
    <cellStyle name="표준 3 6 2 3 9" xfId="2958"/>
    <cellStyle name="표준 3 6 2 4" xfId="111"/>
    <cellStyle name="표준 3 6 2 4 10" xfId="8753"/>
    <cellStyle name="표준 3 6 2 4 11" xfId="11631"/>
    <cellStyle name="표준 3 6 2 4 2" xfId="255"/>
    <cellStyle name="표준 3 6 2 4 2 2" xfId="975"/>
    <cellStyle name="표준 3 6 2 4 2 2 2" xfId="2415"/>
    <cellStyle name="표준 3 6 2 4 2 2 2 2" xfId="5298"/>
    <cellStyle name="표준 3 6 2 4 2 2 2 3" xfId="8176"/>
    <cellStyle name="표준 3 6 2 4 2 2 2 4" xfId="11057"/>
    <cellStyle name="표준 3 6 2 4 2 2 2 5" xfId="13935"/>
    <cellStyle name="표준 3 6 2 4 2 2 3" xfId="3858"/>
    <cellStyle name="표준 3 6 2 4 2 2 4" xfId="6736"/>
    <cellStyle name="표준 3 6 2 4 2 2 5" xfId="9617"/>
    <cellStyle name="표준 3 6 2 4 2 2 6" xfId="12495"/>
    <cellStyle name="표준 3 6 2 4 2 3" xfId="1695"/>
    <cellStyle name="표준 3 6 2 4 2 3 2" xfId="4578"/>
    <cellStyle name="표준 3 6 2 4 2 3 3" xfId="7456"/>
    <cellStyle name="표준 3 6 2 4 2 3 4" xfId="10337"/>
    <cellStyle name="표준 3 6 2 4 2 3 5" xfId="13215"/>
    <cellStyle name="표준 3 6 2 4 2 4" xfId="3138"/>
    <cellStyle name="표준 3 6 2 4 2 5" xfId="6016"/>
    <cellStyle name="표준 3 6 2 4 2 6" xfId="8897"/>
    <cellStyle name="표준 3 6 2 4 2 7" xfId="11775"/>
    <cellStyle name="표준 3 6 2 4 3" xfId="403"/>
    <cellStyle name="표준 3 6 2 4 3 2" xfId="1123"/>
    <cellStyle name="표준 3 6 2 4 3 2 2" xfId="2563"/>
    <cellStyle name="표준 3 6 2 4 3 2 2 2" xfId="5446"/>
    <cellStyle name="표준 3 6 2 4 3 2 2 3" xfId="8324"/>
    <cellStyle name="표준 3 6 2 4 3 2 2 4" xfId="11205"/>
    <cellStyle name="표준 3 6 2 4 3 2 2 5" xfId="14083"/>
    <cellStyle name="표준 3 6 2 4 3 2 3" xfId="4006"/>
    <cellStyle name="표준 3 6 2 4 3 2 4" xfId="6884"/>
    <cellStyle name="표준 3 6 2 4 3 2 5" xfId="9765"/>
    <cellStyle name="표준 3 6 2 4 3 2 6" xfId="12643"/>
    <cellStyle name="표준 3 6 2 4 3 3" xfId="1843"/>
    <cellStyle name="표준 3 6 2 4 3 3 2" xfId="4726"/>
    <cellStyle name="표준 3 6 2 4 3 3 3" xfId="7604"/>
    <cellStyle name="표준 3 6 2 4 3 3 4" xfId="10485"/>
    <cellStyle name="표준 3 6 2 4 3 3 5" xfId="13363"/>
    <cellStyle name="표준 3 6 2 4 3 4" xfId="3286"/>
    <cellStyle name="표준 3 6 2 4 3 5" xfId="6164"/>
    <cellStyle name="표준 3 6 2 4 3 6" xfId="9045"/>
    <cellStyle name="표준 3 6 2 4 3 7" xfId="11923"/>
    <cellStyle name="표준 3 6 2 4 4" xfId="545"/>
    <cellStyle name="표준 3 6 2 4 4 2" xfId="1265"/>
    <cellStyle name="표준 3 6 2 4 4 2 2" xfId="2705"/>
    <cellStyle name="표준 3 6 2 4 4 2 2 2" xfId="5588"/>
    <cellStyle name="표준 3 6 2 4 4 2 2 3" xfId="8466"/>
    <cellStyle name="표준 3 6 2 4 4 2 2 4" xfId="11347"/>
    <cellStyle name="표준 3 6 2 4 4 2 2 5" xfId="14225"/>
    <cellStyle name="표준 3 6 2 4 4 2 3" xfId="4148"/>
    <cellStyle name="표준 3 6 2 4 4 2 4" xfId="7026"/>
    <cellStyle name="표준 3 6 2 4 4 2 5" xfId="9907"/>
    <cellStyle name="표준 3 6 2 4 4 2 6" xfId="12785"/>
    <cellStyle name="표준 3 6 2 4 4 3" xfId="1985"/>
    <cellStyle name="표준 3 6 2 4 4 3 2" xfId="4868"/>
    <cellStyle name="표준 3 6 2 4 4 3 3" xfId="7746"/>
    <cellStyle name="표준 3 6 2 4 4 3 4" xfId="10627"/>
    <cellStyle name="표준 3 6 2 4 4 3 5" xfId="13505"/>
    <cellStyle name="표준 3 6 2 4 4 4" xfId="3428"/>
    <cellStyle name="표준 3 6 2 4 4 5" xfId="6306"/>
    <cellStyle name="표준 3 6 2 4 4 6" xfId="9187"/>
    <cellStyle name="표준 3 6 2 4 4 7" xfId="12065"/>
    <cellStyle name="표준 3 6 2 4 5" xfId="687"/>
    <cellStyle name="표준 3 6 2 4 5 2" xfId="1407"/>
    <cellStyle name="표준 3 6 2 4 5 2 2" xfId="2847"/>
    <cellStyle name="표준 3 6 2 4 5 2 2 2" xfId="5730"/>
    <cellStyle name="표준 3 6 2 4 5 2 2 3" xfId="8608"/>
    <cellStyle name="표준 3 6 2 4 5 2 2 4" xfId="11489"/>
    <cellStyle name="표준 3 6 2 4 5 2 2 5" xfId="14367"/>
    <cellStyle name="표준 3 6 2 4 5 2 3" xfId="4290"/>
    <cellStyle name="표준 3 6 2 4 5 2 4" xfId="7168"/>
    <cellStyle name="표준 3 6 2 4 5 2 5" xfId="10049"/>
    <cellStyle name="표준 3 6 2 4 5 2 6" xfId="12927"/>
    <cellStyle name="표준 3 6 2 4 5 3" xfId="2127"/>
    <cellStyle name="표준 3 6 2 4 5 3 2" xfId="5010"/>
    <cellStyle name="표준 3 6 2 4 5 3 3" xfId="7888"/>
    <cellStyle name="표준 3 6 2 4 5 3 4" xfId="10769"/>
    <cellStyle name="표준 3 6 2 4 5 3 5" xfId="13647"/>
    <cellStyle name="표준 3 6 2 4 5 4" xfId="3570"/>
    <cellStyle name="표준 3 6 2 4 5 5" xfId="6448"/>
    <cellStyle name="표준 3 6 2 4 5 6" xfId="9329"/>
    <cellStyle name="표준 3 6 2 4 5 7" xfId="12207"/>
    <cellStyle name="표준 3 6 2 4 6" xfId="831"/>
    <cellStyle name="표준 3 6 2 4 6 2" xfId="2271"/>
    <cellStyle name="표준 3 6 2 4 6 2 2" xfId="5154"/>
    <cellStyle name="표준 3 6 2 4 6 2 3" xfId="8032"/>
    <cellStyle name="표준 3 6 2 4 6 2 4" xfId="10913"/>
    <cellStyle name="표준 3 6 2 4 6 2 5" xfId="13791"/>
    <cellStyle name="표준 3 6 2 4 6 3" xfId="3714"/>
    <cellStyle name="표준 3 6 2 4 6 4" xfId="6592"/>
    <cellStyle name="표준 3 6 2 4 6 5" xfId="9473"/>
    <cellStyle name="표준 3 6 2 4 6 6" xfId="12351"/>
    <cellStyle name="표준 3 6 2 4 7" xfId="1551"/>
    <cellStyle name="표준 3 6 2 4 7 2" xfId="4434"/>
    <cellStyle name="표준 3 6 2 4 7 3" xfId="7312"/>
    <cellStyle name="표준 3 6 2 4 7 4" xfId="10193"/>
    <cellStyle name="표준 3 6 2 4 7 5" xfId="13071"/>
    <cellStyle name="표준 3 6 2 4 8" xfId="2994"/>
    <cellStyle name="표준 3 6 2 4 9" xfId="5872"/>
    <cellStyle name="표준 3 6 2 5" xfId="183"/>
    <cellStyle name="표준 3 6 2 5 2" xfId="903"/>
    <cellStyle name="표준 3 6 2 5 2 2" xfId="2343"/>
    <cellStyle name="표준 3 6 2 5 2 2 2" xfId="5226"/>
    <cellStyle name="표준 3 6 2 5 2 2 3" xfId="8104"/>
    <cellStyle name="표준 3 6 2 5 2 2 4" xfId="10985"/>
    <cellStyle name="표준 3 6 2 5 2 2 5" xfId="13863"/>
    <cellStyle name="표준 3 6 2 5 2 3" xfId="3786"/>
    <cellStyle name="표준 3 6 2 5 2 4" xfId="6664"/>
    <cellStyle name="표준 3 6 2 5 2 5" xfId="9545"/>
    <cellStyle name="표준 3 6 2 5 2 6" xfId="12423"/>
    <cellStyle name="표준 3 6 2 5 3" xfId="1623"/>
    <cellStyle name="표준 3 6 2 5 3 2" xfId="4506"/>
    <cellStyle name="표준 3 6 2 5 3 3" xfId="7384"/>
    <cellStyle name="표준 3 6 2 5 3 4" xfId="10265"/>
    <cellStyle name="표준 3 6 2 5 3 5" xfId="13143"/>
    <cellStyle name="표준 3 6 2 5 4" xfId="3066"/>
    <cellStyle name="표준 3 6 2 5 5" xfId="5944"/>
    <cellStyle name="표준 3 6 2 5 6" xfId="8825"/>
    <cellStyle name="표준 3 6 2 5 7" xfId="11703"/>
    <cellStyle name="표준 3 6 2 6" xfId="331"/>
    <cellStyle name="표준 3 6 2 6 2" xfId="1051"/>
    <cellStyle name="표준 3 6 2 6 2 2" xfId="2491"/>
    <cellStyle name="표준 3 6 2 6 2 2 2" xfId="5374"/>
    <cellStyle name="표준 3 6 2 6 2 2 3" xfId="8252"/>
    <cellStyle name="표준 3 6 2 6 2 2 4" xfId="11133"/>
    <cellStyle name="표준 3 6 2 6 2 2 5" xfId="14011"/>
    <cellStyle name="표준 3 6 2 6 2 3" xfId="3934"/>
    <cellStyle name="표준 3 6 2 6 2 4" xfId="6812"/>
    <cellStyle name="표준 3 6 2 6 2 5" xfId="9693"/>
    <cellStyle name="표준 3 6 2 6 2 6" xfId="12571"/>
    <cellStyle name="표준 3 6 2 6 3" xfId="1771"/>
    <cellStyle name="표준 3 6 2 6 3 2" xfId="4654"/>
    <cellStyle name="표준 3 6 2 6 3 3" xfId="7532"/>
    <cellStyle name="표준 3 6 2 6 3 4" xfId="10413"/>
    <cellStyle name="표준 3 6 2 6 3 5" xfId="13291"/>
    <cellStyle name="표준 3 6 2 6 4" xfId="3214"/>
    <cellStyle name="표준 3 6 2 6 5" xfId="6092"/>
    <cellStyle name="표준 3 6 2 6 6" xfId="8973"/>
    <cellStyle name="표준 3 6 2 6 7" xfId="11851"/>
    <cellStyle name="표준 3 6 2 7" xfId="473"/>
    <cellStyle name="표준 3 6 2 7 2" xfId="1193"/>
    <cellStyle name="표준 3 6 2 7 2 2" xfId="2633"/>
    <cellStyle name="표준 3 6 2 7 2 2 2" xfId="5516"/>
    <cellStyle name="표준 3 6 2 7 2 2 3" xfId="8394"/>
    <cellStyle name="표준 3 6 2 7 2 2 4" xfId="11275"/>
    <cellStyle name="표준 3 6 2 7 2 2 5" xfId="14153"/>
    <cellStyle name="표준 3 6 2 7 2 3" xfId="4076"/>
    <cellStyle name="표준 3 6 2 7 2 4" xfId="6954"/>
    <cellStyle name="표준 3 6 2 7 2 5" xfId="9835"/>
    <cellStyle name="표준 3 6 2 7 2 6" xfId="12713"/>
    <cellStyle name="표준 3 6 2 7 3" xfId="1913"/>
    <cellStyle name="표준 3 6 2 7 3 2" xfId="4796"/>
    <cellStyle name="표준 3 6 2 7 3 3" xfId="7674"/>
    <cellStyle name="표준 3 6 2 7 3 4" xfId="10555"/>
    <cellStyle name="표준 3 6 2 7 3 5" xfId="13433"/>
    <cellStyle name="표준 3 6 2 7 4" xfId="3356"/>
    <cellStyle name="표준 3 6 2 7 5" xfId="6234"/>
    <cellStyle name="표준 3 6 2 7 6" xfId="9115"/>
    <cellStyle name="표준 3 6 2 7 7" xfId="11993"/>
    <cellStyle name="표준 3 6 2 8" xfId="615"/>
    <cellStyle name="표준 3 6 2 8 2" xfId="1335"/>
    <cellStyle name="표준 3 6 2 8 2 2" xfId="2775"/>
    <cellStyle name="표준 3 6 2 8 2 2 2" xfId="5658"/>
    <cellStyle name="표준 3 6 2 8 2 2 3" xfId="8536"/>
    <cellStyle name="표준 3 6 2 8 2 2 4" xfId="11417"/>
    <cellStyle name="표준 3 6 2 8 2 2 5" xfId="14295"/>
    <cellStyle name="표준 3 6 2 8 2 3" xfId="4218"/>
    <cellStyle name="표준 3 6 2 8 2 4" xfId="7096"/>
    <cellStyle name="표준 3 6 2 8 2 5" xfId="9977"/>
    <cellStyle name="표준 3 6 2 8 2 6" xfId="12855"/>
    <cellStyle name="표준 3 6 2 8 3" xfId="2055"/>
    <cellStyle name="표준 3 6 2 8 3 2" xfId="4938"/>
    <cellStyle name="표준 3 6 2 8 3 3" xfId="7816"/>
    <cellStyle name="표준 3 6 2 8 3 4" xfId="10697"/>
    <cellStyle name="표준 3 6 2 8 3 5" xfId="13575"/>
    <cellStyle name="표준 3 6 2 8 4" xfId="3498"/>
    <cellStyle name="표준 3 6 2 8 5" xfId="6376"/>
    <cellStyle name="표준 3 6 2 8 6" xfId="9257"/>
    <cellStyle name="표준 3 6 2 8 7" xfId="12135"/>
    <cellStyle name="표준 3 6 2 9" xfId="759"/>
    <cellStyle name="표준 3 6 2 9 2" xfId="2199"/>
    <cellStyle name="표준 3 6 2 9 2 2" xfId="5082"/>
    <cellStyle name="표준 3 6 2 9 2 3" xfId="7960"/>
    <cellStyle name="표준 3 6 2 9 2 4" xfId="10841"/>
    <cellStyle name="표준 3 6 2 9 2 5" xfId="13719"/>
    <cellStyle name="표준 3 6 2 9 3" xfId="3642"/>
    <cellStyle name="표준 3 6 2 9 4" xfId="6520"/>
    <cellStyle name="표준 3 6 2 9 5" xfId="9401"/>
    <cellStyle name="표준 3 6 2 9 6" xfId="12279"/>
    <cellStyle name="표준 3 6 3" xfId="41"/>
    <cellStyle name="표준 3 6 3 10" xfId="1481"/>
    <cellStyle name="표준 3 6 3 10 2" xfId="4364"/>
    <cellStyle name="표준 3 6 3 10 3" xfId="7242"/>
    <cellStyle name="표준 3 6 3 10 4" xfId="10123"/>
    <cellStyle name="표준 3 6 3 10 5" xfId="13001"/>
    <cellStyle name="표준 3 6 3 11" xfId="2924"/>
    <cellStyle name="표준 3 6 3 12" xfId="5802"/>
    <cellStyle name="표준 3 6 3 13" xfId="8683"/>
    <cellStyle name="표준 3 6 3 14" xfId="11561"/>
    <cellStyle name="표준 3 6 3 2" xfId="42"/>
    <cellStyle name="표준 3 6 3 2 10" xfId="2925"/>
    <cellStyle name="표준 3 6 3 2 11" xfId="5803"/>
    <cellStyle name="표준 3 6 3 2 12" xfId="8684"/>
    <cellStyle name="표준 3 6 3 2 13" xfId="11562"/>
    <cellStyle name="표준 3 6 3 2 2" xfId="78"/>
    <cellStyle name="표준 3 6 3 2 2 10" xfId="5839"/>
    <cellStyle name="표준 3 6 3 2 2 11" xfId="8720"/>
    <cellStyle name="표준 3 6 3 2 2 12" xfId="11598"/>
    <cellStyle name="표준 3 6 3 2 2 2" xfId="150"/>
    <cellStyle name="표준 3 6 3 2 2 2 10" xfId="8792"/>
    <cellStyle name="표준 3 6 3 2 2 2 11" xfId="11670"/>
    <cellStyle name="표준 3 6 3 2 2 2 2" xfId="294"/>
    <cellStyle name="표준 3 6 3 2 2 2 2 2" xfId="1014"/>
    <cellStyle name="표준 3 6 3 2 2 2 2 2 2" xfId="2454"/>
    <cellStyle name="표준 3 6 3 2 2 2 2 2 2 2" xfId="5337"/>
    <cellStyle name="표준 3 6 3 2 2 2 2 2 2 3" xfId="8215"/>
    <cellStyle name="표준 3 6 3 2 2 2 2 2 2 4" xfId="11096"/>
    <cellStyle name="표준 3 6 3 2 2 2 2 2 2 5" xfId="13974"/>
    <cellStyle name="표준 3 6 3 2 2 2 2 2 3" xfId="3897"/>
    <cellStyle name="표준 3 6 3 2 2 2 2 2 4" xfId="6775"/>
    <cellStyle name="표준 3 6 3 2 2 2 2 2 5" xfId="9656"/>
    <cellStyle name="표준 3 6 3 2 2 2 2 2 6" xfId="12534"/>
    <cellStyle name="표준 3 6 3 2 2 2 2 3" xfId="1734"/>
    <cellStyle name="표준 3 6 3 2 2 2 2 3 2" xfId="4617"/>
    <cellStyle name="표준 3 6 3 2 2 2 2 3 3" xfId="7495"/>
    <cellStyle name="표준 3 6 3 2 2 2 2 3 4" xfId="10376"/>
    <cellStyle name="표준 3 6 3 2 2 2 2 3 5" xfId="13254"/>
    <cellStyle name="표준 3 6 3 2 2 2 2 4" xfId="3177"/>
    <cellStyle name="표준 3 6 3 2 2 2 2 5" xfId="6055"/>
    <cellStyle name="표준 3 6 3 2 2 2 2 6" xfId="8936"/>
    <cellStyle name="표준 3 6 3 2 2 2 2 7" xfId="11814"/>
    <cellStyle name="표준 3 6 3 2 2 2 3" xfId="442"/>
    <cellStyle name="표준 3 6 3 2 2 2 3 2" xfId="1162"/>
    <cellStyle name="표준 3 6 3 2 2 2 3 2 2" xfId="2602"/>
    <cellStyle name="표준 3 6 3 2 2 2 3 2 2 2" xfId="5485"/>
    <cellStyle name="표준 3 6 3 2 2 2 3 2 2 3" xfId="8363"/>
    <cellStyle name="표준 3 6 3 2 2 2 3 2 2 4" xfId="11244"/>
    <cellStyle name="표준 3 6 3 2 2 2 3 2 2 5" xfId="14122"/>
    <cellStyle name="표준 3 6 3 2 2 2 3 2 3" xfId="4045"/>
    <cellStyle name="표준 3 6 3 2 2 2 3 2 4" xfId="6923"/>
    <cellStyle name="표준 3 6 3 2 2 2 3 2 5" xfId="9804"/>
    <cellStyle name="표준 3 6 3 2 2 2 3 2 6" xfId="12682"/>
    <cellStyle name="표준 3 6 3 2 2 2 3 3" xfId="1882"/>
    <cellStyle name="표준 3 6 3 2 2 2 3 3 2" xfId="4765"/>
    <cellStyle name="표준 3 6 3 2 2 2 3 3 3" xfId="7643"/>
    <cellStyle name="표준 3 6 3 2 2 2 3 3 4" xfId="10524"/>
    <cellStyle name="표준 3 6 3 2 2 2 3 3 5" xfId="13402"/>
    <cellStyle name="표준 3 6 3 2 2 2 3 4" xfId="3325"/>
    <cellStyle name="표준 3 6 3 2 2 2 3 5" xfId="6203"/>
    <cellStyle name="표준 3 6 3 2 2 2 3 6" xfId="9084"/>
    <cellStyle name="표준 3 6 3 2 2 2 3 7" xfId="11962"/>
    <cellStyle name="표준 3 6 3 2 2 2 4" xfId="584"/>
    <cellStyle name="표준 3 6 3 2 2 2 4 2" xfId="1304"/>
    <cellStyle name="표준 3 6 3 2 2 2 4 2 2" xfId="2744"/>
    <cellStyle name="표준 3 6 3 2 2 2 4 2 2 2" xfId="5627"/>
    <cellStyle name="표준 3 6 3 2 2 2 4 2 2 3" xfId="8505"/>
    <cellStyle name="표준 3 6 3 2 2 2 4 2 2 4" xfId="11386"/>
    <cellStyle name="표준 3 6 3 2 2 2 4 2 2 5" xfId="14264"/>
    <cellStyle name="표준 3 6 3 2 2 2 4 2 3" xfId="4187"/>
    <cellStyle name="표준 3 6 3 2 2 2 4 2 4" xfId="7065"/>
    <cellStyle name="표준 3 6 3 2 2 2 4 2 5" xfId="9946"/>
    <cellStyle name="표준 3 6 3 2 2 2 4 2 6" xfId="12824"/>
    <cellStyle name="표준 3 6 3 2 2 2 4 3" xfId="2024"/>
    <cellStyle name="표준 3 6 3 2 2 2 4 3 2" xfId="4907"/>
    <cellStyle name="표준 3 6 3 2 2 2 4 3 3" xfId="7785"/>
    <cellStyle name="표준 3 6 3 2 2 2 4 3 4" xfId="10666"/>
    <cellStyle name="표준 3 6 3 2 2 2 4 3 5" xfId="13544"/>
    <cellStyle name="표준 3 6 3 2 2 2 4 4" xfId="3467"/>
    <cellStyle name="표준 3 6 3 2 2 2 4 5" xfId="6345"/>
    <cellStyle name="표준 3 6 3 2 2 2 4 6" xfId="9226"/>
    <cellStyle name="표준 3 6 3 2 2 2 4 7" xfId="12104"/>
    <cellStyle name="표준 3 6 3 2 2 2 5" xfId="726"/>
    <cellStyle name="표준 3 6 3 2 2 2 5 2" xfId="1446"/>
    <cellStyle name="표준 3 6 3 2 2 2 5 2 2" xfId="2886"/>
    <cellStyle name="표준 3 6 3 2 2 2 5 2 2 2" xfId="5769"/>
    <cellStyle name="표준 3 6 3 2 2 2 5 2 2 3" xfId="8647"/>
    <cellStyle name="표준 3 6 3 2 2 2 5 2 2 4" xfId="11528"/>
    <cellStyle name="표준 3 6 3 2 2 2 5 2 2 5" xfId="14406"/>
    <cellStyle name="표준 3 6 3 2 2 2 5 2 3" xfId="4329"/>
    <cellStyle name="표준 3 6 3 2 2 2 5 2 4" xfId="7207"/>
    <cellStyle name="표준 3 6 3 2 2 2 5 2 5" xfId="10088"/>
    <cellStyle name="표준 3 6 3 2 2 2 5 2 6" xfId="12966"/>
    <cellStyle name="표준 3 6 3 2 2 2 5 3" xfId="2166"/>
    <cellStyle name="표준 3 6 3 2 2 2 5 3 2" xfId="5049"/>
    <cellStyle name="표준 3 6 3 2 2 2 5 3 3" xfId="7927"/>
    <cellStyle name="표준 3 6 3 2 2 2 5 3 4" xfId="10808"/>
    <cellStyle name="표준 3 6 3 2 2 2 5 3 5" xfId="13686"/>
    <cellStyle name="표준 3 6 3 2 2 2 5 4" xfId="3609"/>
    <cellStyle name="표준 3 6 3 2 2 2 5 5" xfId="6487"/>
    <cellStyle name="표준 3 6 3 2 2 2 5 6" xfId="9368"/>
    <cellStyle name="표준 3 6 3 2 2 2 5 7" xfId="12246"/>
    <cellStyle name="표준 3 6 3 2 2 2 6" xfId="870"/>
    <cellStyle name="표준 3 6 3 2 2 2 6 2" xfId="2310"/>
    <cellStyle name="표준 3 6 3 2 2 2 6 2 2" xfId="5193"/>
    <cellStyle name="표준 3 6 3 2 2 2 6 2 3" xfId="8071"/>
    <cellStyle name="표준 3 6 3 2 2 2 6 2 4" xfId="10952"/>
    <cellStyle name="표준 3 6 3 2 2 2 6 2 5" xfId="13830"/>
    <cellStyle name="표준 3 6 3 2 2 2 6 3" xfId="3753"/>
    <cellStyle name="표준 3 6 3 2 2 2 6 4" xfId="6631"/>
    <cellStyle name="표준 3 6 3 2 2 2 6 5" xfId="9512"/>
    <cellStyle name="표준 3 6 3 2 2 2 6 6" xfId="12390"/>
    <cellStyle name="표준 3 6 3 2 2 2 7" xfId="1590"/>
    <cellStyle name="표준 3 6 3 2 2 2 7 2" xfId="4473"/>
    <cellStyle name="표준 3 6 3 2 2 2 7 3" xfId="7351"/>
    <cellStyle name="표준 3 6 3 2 2 2 7 4" xfId="10232"/>
    <cellStyle name="표준 3 6 3 2 2 2 7 5" xfId="13110"/>
    <cellStyle name="표준 3 6 3 2 2 2 8" xfId="3033"/>
    <cellStyle name="표준 3 6 3 2 2 2 9" xfId="5911"/>
    <cellStyle name="표준 3 6 3 2 2 3" xfId="222"/>
    <cellStyle name="표준 3 6 3 2 2 3 2" xfId="942"/>
    <cellStyle name="표준 3 6 3 2 2 3 2 2" xfId="2382"/>
    <cellStyle name="표준 3 6 3 2 2 3 2 2 2" xfId="5265"/>
    <cellStyle name="표준 3 6 3 2 2 3 2 2 3" xfId="8143"/>
    <cellStyle name="표준 3 6 3 2 2 3 2 2 4" xfId="11024"/>
    <cellStyle name="표준 3 6 3 2 2 3 2 2 5" xfId="13902"/>
    <cellStyle name="표준 3 6 3 2 2 3 2 3" xfId="3825"/>
    <cellStyle name="표준 3 6 3 2 2 3 2 4" xfId="6703"/>
    <cellStyle name="표준 3 6 3 2 2 3 2 5" xfId="9584"/>
    <cellStyle name="표준 3 6 3 2 2 3 2 6" xfId="12462"/>
    <cellStyle name="표준 3 6 3 2 2 3 3" xfId="1662"/>
    <cellStyle name="표준 3 6 3 2 2 3 3 2" xfId="4545"/>
    <cellStyle name="표준 3 6 3 2 2 3 3 3" xfId="7423"/>
    <cellStyle name="표준 3 6 3 2 2 3 3 4" xfId="10304"/>
    <cellStyle name="표준 3 6 3 2 2 3 3 5" xfId="13182"/>
    <cellStyle name="표준 3 6 3 2 2 3 4" xfId="3105"/>
    <cellStyle name="표준 3 6 3 2 2 3 5" xfId="5983"/>
    <cellStyle name="표준 3 6 3 2 2 3 6" xfId="8864"/>
    <cellStyle name="표준 3 6 3 2 2 3 7" xfId="11742"/>
    <cellStyle name="표준 3 6 3 2 2 4" xfId="370"/>
    <cellStyle name="표준 3 6 3 2 2 4 2" xfId="1090"/>
    <cellStyle name="표준 3 6 3 2 2 4 2 2" xfId="2530"/>
    <cellStyle name="표준 3 6 3 2 2 4 2 2 2" xfId="5413"/>
    <cellStyle name="표준 3 6 3 2 2 4 2 2 3" xfId="8291"/>
    <cellStyle name="표준 3 6 3 2 2 4 2 2 4" xfId="11172"/>
    <cellStyle name="표준 3 6 3 2 2 4 2 2 5" xfId="14050"/>
    <cellStyle name="표준 3 6 3 2 2 4 2 3" xfId="3973"/>
    <cellStyle name="표준 3 6 3 2 2 4 2 4" xfId="6851"/>
    <cellStyle name="표준 3 6 3 2 2 4 2 5" xfId="9732"/>
    <cellStyle name="표준 3 6 3 2 2 4 2 6" xfId="12610"/>
    <cellStyle name="표준 3 6 3 2 2 4 3" xfId="1810"/>
    <cellStyle name="표준 3 6 3 2 2 4 3 2" xfId="4693"/>
    <cellStyle name="표준 3 6 3 2 2 4 3 3" xfId="7571"/>
    <cellStyle name="표준 3 6 3 2 2 4 3 4" xfId="10452"/>
    <cellStyle name="표준 3 6 3 2 2 4 3 5" xfId="13330"/>
    <cellStyle name="표준 3 6 3 2 2 4 4" xfId="3253"/>
    <cellStyle name="표준 3 6 3 2 2 4 5" xfId="6131"/>
    <cellStyle name="표준 3 6 3 2 2 4 6" xfId="9012"/>
    <cellStyle name="표준 3 6 3 2 2 4 7" xfId="11890"/>
    <cellStyle name="표준 3 6 3 2 2 5" xfId="512"/>
    <cellStyle name="표준 3 6 3 2 2 5 2" xfId="1232"/>
    <cellStyle name="표준 3 6 3 2 2 5 2 2" xfId="2672"/>
    <cellStyle name="표준 3 6 3 2 2 5 2 2 2" xfId="5555"/>
    <cellStyle name="표준 3 6 3 2 2 5 2 2 3" xfId="8433"/>
    <cellStyle name="표준 3 6 3 2 2 5 2 2 4" xfId="11314"/>
    <cellStyle name="표준 3 6 3 2 2 5 2 2 5" xfId="14192"/>
    <cellStyle name="표준 3 6 3 2 2 5 2 3" xfId="4115"/>
    <cellStyle name="표준 3 6 3 2 2 5 2 4" xfId="6993"/>
    <cellStyle name="표준 3 6 3 2 2 5 2 5" xfId="9874"/>
    <cellStyle name="표준 3 6 3 2 2 5 2 6" xfId="12752"/>
    <cellStyle name="표준 3 6 3 2 2 5 3" xfId="1952"/>
    <cellStyle name="표준 3 6 3 2 2 5 3 2" xfId="4835"/>
    <cellStyle name="표준 3 6 3 2 2 5 3 3" xfId="7713"/>
    <cellStyle name="표준 3 6 3 2 2 5 3 4" xfId="10594"/>
    <cellStyle name="표준 3 6 3 2 2 5 3 5" xfId="13472"/>
    <cellStyle name="표준 3 6 3 2 2 5 4" xfId="3395"/>
    <cellStyle name="표준 3 6 3 2 2 5 5" xfId="6273"/>
    <cellStyle name="표준 3 6 3 2 2 5 6" xfId="9154"/>
    <cellStyle name="표준 3 6 3 2 2 5 7" xfId="12032"/>
    <cellStyle name="표준 3 6 3 2 2 6" xfId="654"/>
    <cellStyle name="표준 3 6 3 2 2 6 2" xfId="1374"/>
    <cellStyle name="표준 3 6 3 2 2 6 2 2" xfId="2814"/>
    <cellStyle name="표준 3 6 3 2 2 6 2 2 2" xfId="5697"/>
    <cellStyle name="표준 3 6 3 2 2 6 2 2 3" xfId="8575"/>
    <cellStyle name="표준 3 6 3 2 2 6 2 2 4" xfId="11456"/>
    <cellStyle name="표준 3 6 3 2 2 6 2 2 5" xfId="14334"/>
    <cellStyle name="표준 3 6 3 2 2 6 2 3" xfId="4257"/>
    <cellStyle name="표준 3 6 3 2 2 6 2 4" xfId="7135"/>
    <cellStyle name="표준 3 6 3 2 2 6 2 5" xfId="10016"/>
    <cellStyle name="표준 3 6 3 2 2 6 2 6" xfId="12894"/>
    <cellStyle name="표준 3 6 3 2 2 6 3" xfId="2094"/>
    <cellStyle name="표준 3 6 3 2 2 6 3 2" xfId="4977"/>
    <cellStyle name="표준 3 6 3 2 2 6 3 3" xfId="7855"/>
    <cellStyle name="표준 3 6 3 2 2 6 3 4" xfId="10736"/>
    <cellStyle name="표준 3 6 3 2 2 6 3 5" xfId="13614"/>
    <cellStyle name="표준 3 6 3 2 2 6 4" xfId="3537"/>
    <cellStyle name="표준 3 6 3 2 2 6 5" xfId="6415"/>
    <cellStyle name="표준 3 6 3 2 2 6 6" xfId="9296"/>
    <cellStyle name="표준 3 6 3 2 2 6 7" xfId="12174"/>
    <cellStyle name="표준 3 6 3 2 2 7" xfId="798"/>
    <cellStyle name="표준 3 6 3 2 2 7 2" xfId="2238"/>
    <cellStyle name="표준 3 6 3 2 2 7 2 2" xfId="5121"/>
    <cellStyle name="표준 3 6 3 2 2 7 2 3" xfId="7999"/>
    <cellStyle name="표준 3 6 3 2 2 7 2 4" xfId="10880"/>
    <cellStyle name="표준 3 6 3 2 2 7 2 5" xfId="13758"/>
    <cellStyle name="표준 3 6 3 2 2 7 3" xfId="3681"/>
    <cellStyle name="표준 3 6 3 2 2 7 4" xfId="6559"/>
    <cellStyle name="표준 3 6 3 2 2 7 5" xfId="9440"/>
    <cellStyle name="표준 3 6 3 2 2 7 6" xfId="12318"/>
    <cellStyle name="표준 3 6 3 2 2 8" xfId="1518"/>
    <cellStyle name="표준 3 6 3 2 2 8 2" xfId="4401"/>
    <cellStyle name="표준 3 6 3 2 2 8 3" xfId="7279"/>
    <cellStyle name="표준 3 6 3 2 2 8 4" xfId="10160"/>
    <cellStyle name="표준 3 6 3 2 2 8 5" xfId="13038"/>
    <cellStyle name="표준 3 6 3 2 2 9" xfId="2961"/>
    <cellStyle name="표준 3 6 3 2 3" xfId="114"/>
    <cellStyle name="표준 3 6 3 2 3 10" xfId="8756"/>
    <cellStyle name="표준 3 6 3 2 3 11" xfId="11634"/>
    <cellStyle name="표준 3 6 3 2 3 2" xfId="258"/>
    <cellStyle name="표준 3 6 3 2 3 2 2" xfId="978"/>
    <cellStyle name="표준 3 6 3 2 3 2 2 2" xfId="2418"/>
    <cellStyle name="표준 3 6 3 2 3 2 2 2 2" xfId="5301"/>
    <cellStyle name="표준 3 6 3 2 3 2 2 2 3" xfId="8179"/>
    <cellStyle name="표준 3 6 3 2 3 2 2 2 4" xfId="11060"/>
    <cellStyle name="표준 3 6 3 2 3 2 2 2 5" xfId="13938"/>
    <cellStyle name="표준 3 6 3 2 3 2 2 3" xfId="3861"/>
    <cellStyle name="표준 3 6 3 2 3 2 2 4" xfId="6739"/>
    <cellStyle name="표준 3 6 3 2 3 2 2 5" xfId="9620"/>
    <cellStyle name="표준 3 6 3 2 3 2 2 6" xfId="12498"/>
    <cellStyle name="표준 3 6 3 2 3 2 3" xfId="1698"/>
    <cellStyle name="표준 3 6 3 2 3 2 3 2" xfId="4581"/>
    <cellStyle name="표준 3 6 3 2 3 2 3 3" xfId="7459"/>
    <cellStyle name="표준 3 6 3 2 3 2 3 4" xfId="10340"/>
    <cellStyle name="표준 3 6 3 2 3 2 3 5" xfId="13218"/>
    <cellStyle name="표준 3 6 3 2 3 2 4" xfId="3141"/>
    <cellStyle name="표준 3 6 3 2 3 2 5" xfId="6019"/>
    <cellStyle name="표준 3 6 3 2 3 2 6" xfId="8900"/>
    <cellStyle name="표준 3 6 3 2 3 2 7" xfId="11778"/>
    <cellStyle name="표준 3 6 3 2 3 3" xfId="406"/>
    <cellStyle name="표준 3 6 3 2 3 3 2" xfId="1126"/>
    <cellStyle name="표준 3 6 3 2 3 3 2 2" xfId="2566"/>
    <cellStyle name="표준 3 6 3 2 3 3 2 2 2" xfId="5449"/>
    <cellStyle name="표준 3 6 3 2 3 3 2 2 3" xfId="8327"/>
    <cellStyle name="표준 3 6 3 2 3 3 2 2 4" xfId="11208"/>
    <cellStyle name="표준 3 6 3 2 3 3 2 2 5" xfId="14086"/>
    <cellStyle name="표준 3 6 3 2 3 3 2 3" xfId="4009"/>
    <cellStyle name="표준 3 6 3 2 3 3 2 4" xfId="6887"/>
    <cellStyle name="표준 3 6 3 2 3 3 2 5" xfId="9768"/>
    <cellStyle name="표준 3 6 3 2 3 3 2 6" xfId="12646"/>
    <cellStyle name="표준 3 6 3 2 3 3 3" xfId="1846"/>
    <cellStyle name="표준 3 6 3 2 3 3 3 2" xfId="4729"/>
    <cellStyle name="표준 3 6 3 2 3 3 3 3" xfId="7607"/>
    <cellStyle name="표준 3 6 3 2 3 3 3 4" xfId="10488"/>
    <cellStyle name="표준 3 6 3 2 3 3 3 5" xfId="13366"/>
    <cellStyle name="표준 3 6 3 2 3 3 4" xfId="3289"/>
    <cellStyle name="표준 3 6 3 2 3 3 5" xfId="6167"/>
    <cellStyle name="표준 3 6 3 2 3 3 6" xfId="9048"/>
    <cellStyle name="표준 3 6 3 2 3 3 7" xfId="11926"/>
    <cellStyle name="표준 3 6 3 2 3 4" xfId="548"/>
    <cellStyle name="표준 3 6 3 2 3 4 2" xfId="1268"/>
    <cellStyle name="표준 3 6 3 2 3 4 2 2" xfId="2708"/>
    <cellStyle name="표준 3 6 3 2 3 4 2 2 2" xfId="5591"/>
    <cellStyle name="표준 3 6 3 2 3 4 2 2 3" xfId="8469"/>
    <cellStyle name="표준 3 6 3 2 3 4 2 2 4" xfId="11350"/>
    <cellStyle name="표준 3 6 3 2 3 4 2 2 5" xfId="14228"/>
    <cellStyle name="표준 3 6 3 2 3 4 2 3" xfId="4151"/>
    <cellStyle name="표준 3 6 3 2 3 4 2 4" xfId="7029"/>
    <cellStyle name="표준 3 6 3 2 3 4 2 5" xfId="9910"/>
    <cellStyle name="표준 3 6 3 2 3 4 2 6" xfId="12788"/>
    <cellStyle name="표준 3 6 3 2 3 4 3" xfId="1988"/>
    <cellStyle name="표준 3 6 3 2 3 4 3 2" xfId="4871"/>
    <cellStyle name="표준 3 6 3 2 3 4 3 3" xfId="7749"/>
    <cellStyle name="표준 3 6 3 2 3 4 3 4" xfId="10630"/>
    <cellStyle name="표준 3 6 3 2 3 4 3 5" xfId="13508"/>
    <cellStyle name="표준 3 6 3 2 3 4 4" xfId="3431"/>
    <cellStyle name="표준 3 6 3 2 3 4 5" xfId="6309"/>
    <cellStyle name="표준 3 6 3 2 3 4 6" xfId="9190"/>
    <cellStyle name="표준 3 6 3 2 3 4 7" xfId="12068"/>
    <cellStyle name="표준 3 6 3 2 3 5" xfId="690"/>
    <cellStyle name="표준 3 6 3 2 3 5 2" xfId="1410"/>
    <cellStyle name="표준 3 6 3 2 3 5 2 2" xfId="2850"/>
    <cellStyle name="표준 3 6 3 2 3 5 2 2 2" xfId="5733"/>
    <cellStyle name="표준 3 6 3 2 3 5 2 2 3" xfId="8611"/>
    <cellStyle name="표준 3 6 3 2 3 5 2 2 4" xfId="11492"/>
    <cellStyle name="표준 3 6 3 2 3 5 2 2 5" xfId="14370"/>
    <cellStyle name="표준 3 6 3 2 3 5 2 3" xfId="4293"/>
    <cellStyle name="표준 3 6 3 2 3 5 2 4" xfId="7171"/>
    <cellStyle name="표준 3 6 3 2 3 5 2 5" xfId="10052"/>
    <cellStyle name="표준 3 6 3 2 3 5 2 6" xfId="12930"/>
    <cellStyle name="표준 3 6 3 2 3 5 3" xfId="2130"/>
    <cellStyle name="표준 3 6 3 2 3 5 3 2" xfId="5013"/>
    <cellStyle name="표준 3 6 3 2 3 5 3 3" xfId="7891"/>
    <cellStyle name="표준 3 6 3 2 3 5 3 4" xfId="10772"/>
    <cellStyle name="표준 3 6 3 2 3 5 3 5" xfId="13650"/>
    <cellStyle name="표준 3 6 3 2 3 5 4" xfId="3573"/>
    <cellStyle name="표준 3 6 3 2 3 5 5" xfId="6451"/>
    <cellStyle name="표준 3 6 3 2 3 5 6" xfId="9332"/>
    <cellStyle name="표준 3 6 3 2 3 5 7" xfId="12210"/>
    <cellStyle name="표준 3 6 3 2 3 6" xfId="834"/>
    <cellStyle name="표준 3 6 3 2 3 6 2" xfId="2274"/>
    <cellStyle name="표준 3 6 3 2 3 6 2 2" xfId="5157"/>
    <cellStyle name="표준 3 6 3 2 3 6 2 3" xfId="8035"/>
    <cellStyle name="표준 3 6 3 2 3 6 2 4" xfId="10916"/>
    <cellStyle name="표준 3 6 3 2 3 6 2 5" xfId="13794"/>
    <cellStyle name="표준 3 6 3 2 3 6 3" xfId="3717"/>
    <cellStyle name="표준 3 6 3 2 3 6 4" xfId="6595"/>
    <cellStyle name="표준 3 6 3 2 3 6 5" xfId="9476"/>
    <cellStyle name="표준 3 6 3 2 3 6 6" xfId="12354"/>
    <cellStyle name="표준 3 6 3 2 3 7" xfId="1554"/>
    <cellStyle name="표준 3 6 3 2 3 7 2" xfId="4437"/>
    <cellStyle name="표준 3 6 3 2 3 7 3" xfId="7315"/>
    <cellStyle name="표준 3 6 3 2 3 7 4" xfId="10196"/>
    <cellStyle name="표준 3 6 3 2 3 7 5" xfId="13074"/>
    <cellStyle name="표준 3 6 3 2 3 8" xfId="2997"/>
    <cellStyle name="표준 3 6 3 2 3 9" xfId="5875"/>
    <cellStyle name="표준 3 6 3 2 4" xfId="186"/>
    <cellStyle name="표준 3 6 3 2 4 2" xfId="906"/>
    <cellStyle name="표준 3 6 3 2 4 2 2" xfId="2346"/>
    <cellStyle name="표준 3 6 3 2 4 2 2 2" xfId="5229"/>
    <cellStyle name="표준 3 6 3 2 4 2 2 3" xfId="8107"/>
    <cellStyle name="표준 3 6 3 2 4 2 2 4" xfId="10988"/>
    <cellStyle name="표준 3 6 3 2 4 2 2 5" xfId="13866"/>
    <cellStyle name="표준 3 6 3 2 4 2 3" xfId="3789"/>
    <cellStyle name="표준 3 6 3 2 4 2 4" xfId="6667"/>
    <cellStyle name="표준 3 6 3 2 4 2 5" xfId="9548"/>
    <cellStyle name="표준 3 6 3 2 4 2 6" xfId="12426"/>
    <cellStyle name="표준 3 6 3 2 4 3" xfId="1626"/>
    <cellStyle name="표준 3 6 3 2 4 3 2" xfId="4509"/>
    <cellStyle name="표준 3 6 3 2 4 3 3" xfId="7387"/>
    <cellStyle name="표준 3 6 3 2 4 3 4" xfId="10268"/>
    <cellStyle name="표준 3 6 3 2 4 3 5" xfId="13146"/>
    <cellStyle name="표준 3 6 3 2 4 4" xfId="3069"/>
    <cellStyle name="표준 3 6 3 2 4 5" xfId="5947"/>
    <cellStyle name="표준 3 6 3 2 4 6" xfId="8828"/>
    <cellStyle name="표준 3 6 3 2 4 7" xfId="11706"/>
    <cellStyle name="표준 3 6 3 2 5" xfId="334"/>
    <cellStyle name="표준 3 6 3 2 5 2" xfId="1054"/>
    <cellStyle name="표준 3 6 3 2 5 2 2" xfId="2494"/>
    <cellStyle name="표준 3 6 3 2 5 2 2 2" xfId="5377"/>
    <cellStyle name="표준 3 6 3 2 5 2 2 3" xfId="8255"/>
    <cellStyle name="표준 3 6 3 2 5 2 2 4" xfId="11136"/>
    <cellStyle name="표준 3 6 3 2 5 2 2 5" xfId="14014"/>
    <cellStyle name="표준 3 6 3 2 5 2 3" xfId="3937"/>
    <cellStyle name="표준 3 6 3 2 5 2 4" xfId="6815"/>
    <cellStyle name="표준 3 6 3 2 5 2 5" xfId="9696"/>
    <cellStyle name="표준 3 6 3 2 5 2 6" xfId="12574"/>
    <cellStyle name="표준 3 6 3 2 5 3" xfId="1774"/>
    <cellStyle name="표준 3 6 3 2 5 3 2" xfId="4657"/>
    <cellStyle name="표준 3 6 3 2 5 3 3" xfId="7535"/>
    <cellStyle name="표준 3 6 3 2 5 3 4" xfId="10416"/>
    <cellStyle name="표준 3 6 3 2 5 3 5" xfId="13294"/>
    <cellStyle name="표준 3 6 3 2 5 4" xfId="3217"/>
    <cellStyle name="표준 3 6 3 2 5 5" xfId="6095"/>
    <cellStyle name="표준 3 6 3 2 5 6" xfId="8976"/>
    <cellStyle name="표준 3 6 3 2 5 7" xfId="11854"/>
    <cellStyle name="표준 3 6 3 2 6" xfId="476"/>
    <cellStyle name="표준 3 6 3 2 6 2" xfId="1196"/>
    <cellStyle name="표준 3 6 3 2 6 2 2" xfId="2636"/>
    <cellStyle name="표준 3 6 3 2 6 2 2 2" xfId="5519"/>
    <cellStyle name="표준 3 6 3 2 6 2 2 3" xfId="8397"/>
    <cellStyle name="표준 3 6 3 2 6 2 2 4" xfId="11278"/>
    <cellStyle name="표준 3 6 3 2 6 2 2 5" xfId="14156"/>
    <cellStyle name="표준 3 6 3 2 6 2 3" xfId="4079"/>
    <cellStyle name="표준 3 6 3 2 6 2 4" xfId="6957"/>
    <cellStyle name="표준 3 6 3 2 6 2 5" xfId="9838"/>
    <cellStyle name="표준 3 6 3 2 6 2 6" xfId="12716"/>
    <cellStyle name="표준 3 6 3 2 6 3" xfId="1916"/>
    <cellStyle name="표준 3 6 3 2 6 3 2" xfId="4799"/>
    <cellStyle name="표준 3 6 3 2 6 3 3" xfId="7677"/>
    <cellStyle name="표준 3 6 3 2 6 3 4" xfId="10558"/>
    <cellStyle name="표준 3 6 3 2 6 3 5" xfId="13436"/>
    <cellStyle name="표준 3 6 3 2 6 4" xfId="3359"/>
    <cellStyle name="표준 3 6 3 2 6 5" xfId="6237"/>
    <cellStyle name="표준 3 6 3 2 6 6" xfId="9118"/>
    <cellStyle name="표준 3 6 3 2 6 7" xfId="11996"/>
    <cellStyle name="표준 3 6 3 2 7" xfId="618"/>
    <cellStyle name="표준 3 6 3 2 7 2" xfId="1338"/>
    <cellStyle name="표준 3 6 3 2 7 2 2" xfId="2778"/>
    <cellStyle name="표준 3 6 3 2 7 2 2 2" xfId="5661"/>
    <cellStyle name="표준 3 6 3 2 7 2 2 3" xfId="8539"/>
    <cellStyle name="표준 3 6 3 2 7 2 2 4" xfId="11420"/>
    <cellStyle name="표준 3 6 3 2 7 2 2 5" xfId="14298"/>
    <cellStyle name="표준 3 6 3 2 7 2 3" xfId="4221"/>
    <cellStyle name="표준 3 6 3 2 7 2 4" xfId="7099"/>
    <cellStyle name="표준 3 6 3 2 7 2 5" xfId="9980"/>
    <cellStyle name="표준 3 6 3 2 7 2 6" xfId="12858"/>
    <cellStyle name="표준 3 6 3 2 7 3" xfId="2058"/>
    <cellStyle name="표준 3 6 3 2 7 3 2" xfId="4941"/>
    <cellStyle name="표준 3 6 3 2 7 3 3" xfId="7819"/>
    <cellStyle name="표준 3 6 3 2 7 3 4" xfId="10700"/>
    <cellStyle name="표준 3 6 3 2 7 3 5" xfId="13578"/>
    <cellStyle name="표준 3 6 3 2 7 4" xfId="3501"/>
    <cellStyle name="표준 3 6 3 2 7 5" xfId="6379"/>
    <cellStyle name="표준 3 6 3 2 7 6" xfId="9260"/>
    <cellStyle name="표준 3 6 3 2 7 7" xfId="12138"/>
    <cellStyle name="표준 3 6 3 2 8" xfId="762"/>
    <cellStyle name="표준 3 6 3 2 8 2" xfId="2202"/>
    <cellStyle name="표준 3 6 3 2 8 2 2" xfId="5085"/>
    <cellStyle name="표준 3 6 3 2 8 2 3" xfId="7963"/>
    <cellStyle name="표준 3 6 3 2 8 2 4" xfId="10844"/>
    <cellStyle name="표준 3 6 3 2 8 2 5" xfId="13722"/>
    <cellStyle name="표준 3 6 3 2 8 3" xfId="3645"/>
    <cellStyle name="표준 3 6 3 2 8 4" xfId="6523"/>
    <cellStyle name="표준 3 6 3 2 8 5" xfId="9404"/>
    <cellStyle name="표준 3 6 3 2 8 6" xfId="12282"/>
    <cellStyle name="표준 3 6 3 2 9" xfId="1482"/>
    <cellStyle name="표준 3 6 3 2 9 2" xfId="4365"/>
    <cellStyle name="표준 3 6 3 2 9 3" xfId="7243"/>
    <cellStyle name="표준 3 6 3 2 9 4" xfId="10124"/>
    <cellStyle name="표준 3 6 3 2 9 5" xfId="13002"/>
    <cellStyle name="표준 3 6 3 3" xfId="77"/>
    <cellStyle name="표준 3 6 3 3 10" xfId="5838"/>
    <cellStyle name="표준 3 6 3 3 11" xfId="8719"/>
    <cellStyle name="표준 3 6 3 3 12" xfId="11597"/>
    <cellStyle name="표준 3 6 3 3 2" xfId="149"/>
    <cellStyle name="표준 3 6 3 3 2 10" xfId="8791"/>
    <cellStyle name="표준 3 6 3 3 2 11" xfId="11669"/>
    <cellStyle name="표준 3 6 3 3 2 2" xfId="293"/>
    <cellStyle name="표준 3 6 3 3 2 2 2" xfId="1013"/>
    <cellStyle name="표준 3 6 3 3 2 2 2 2" xfId="2453"/>
    <cellStyle name="표준 3 6 3 3 2 2 2 2 2" xfId="5336"/>
    <cellStyle name="표준 3 6 3 3 2 2 2 2 3" xfId="8214"/>
    <cellStyle name="표준 3 6 3 3 2 2 2 2 4" xfId="11095"/>
    <cellStyle name="표준 3 6 3 3 2 2 2 2 5" xfId="13973"/>
    <cellStyle name="표준 3 6 3 3 2 2 2 3" xfId="3896"/>
    <cellStyle name="표준 3 6 3 3 2 2 2 4" xfId="6774"/>
    <cellStyle name="표준 3 6 3 3 2 2 2 5" xfId="9655"/>
    <cellStyle name="표준 3 6 3 3 2 2 2 6" xfId="12533"/>
    <cellStyle name="표준 3 6 3 3 2 2 3" xfId="1733"/>
    <cellStyle name="표준 3 6 3 3 2 2 3 2" xfId="4616"/>
    <cellStyle name="표준 3 6 3 3 2 2 3 3" xfId="7494"/>
    <cellStyle name="표준 3 6 3 3 2 2 3 4" xfId="10375"/>
    <cellStyle name="표준 3 6 3 3 2 2 3 5" xfId="13253"/>
    <cellStyle name="표준 3 6 3 3 2 2 4" xfId="3176"/>
    <cellStyle name="표준 3 6 3 3 2 2 5" xfId="6054"/>
    <cellStyle name="표준 3 6 3 3 2 2 6" xfId="8935"/>
    <cellStyle name="표준 3 6 3 3 2 2 7" xfId="11813"/>
    <cellStyle name="표준 3 6 3 3 2 3" xfId="441"/>
    <cellStyle name="표준 3 6 3 3 2 3 2" xfId="1161"/>
    <cellStyle name="표준 3 6 3 3 2 3 2 2" xfId="2601"/>
    <cellStyle name="표준 3 6 3 3 2 3 2 2 2" xfId="5484"/>
    <cellStyle name="표준 3 6 3 3 2 3 2 2 3" xfId="8362"/>
    <cellStyle name="표준 3 6 3 3 2 3 2 2 4" xfId="11243"/>
    <cellStyle name="표준 3 6 3 3 2 3 2 2 5" xfId="14121"/>
    <cellStyle name="표준 3 6 3 3 2 3 2 3" xfId="4044"/>
    <cellStyle name="표준 3 6 3 3 2 3 2 4" xfId="6922"/>
    <cellStyle name="표준 3 6 3 3 2 3 2 5" xfId="9803"/>
    <cellStyle name="표준 3 6 3 3 2 3 2 6" xfId="12681"/>
    <cellStyle name="표준 3 6 3 3 2 3 3" xfId="1881"/>
    <cellStyle name="표준 3 6 3 3 2 3 3 2" xfId="4764"/>
    <cellStyle name="표준 3 6 3 3 2 3 3 3" xfId="7642"/>
    <cellStyle name="표준 3 6 3 3 2 3 3 4" xfId="10523"/>
    <cellStyle name="표준 3 6 3 3 2 3 3 5" xfId="13401"/>
    <cellStyle name="표준 3 6 3 3 2 3 4" xfId="3324"/>
    <cellStyle name="표준 3 6 3 3 2 3 5" xfId="6202"/>
    <cellStyle name="표준 3 6 3 3 2 3 6" xfId="9083"/>
    <cellStyle name="표준 3 6 3 3 2 3 7" xfId="11961"/>
    <cellStyle name="표준 3 6 3 3 2 4" xfId="583"/>
    <cellStyle name="표준 3 6 3 3 2 4 2" xfId="1303"/>
    <cellStyle name="표준 3 6 3 3 2 4 2 2" xfId="2743"/>
    <cellStyle name="표준 3 6 3 3 2 4 2 2 2" xfId="5626"/>
    <cellStyle name="표준 3 6 3 3 2 4 2 2 3" xfId="8504"/>
    <cellStyle name="표준 3 6 3 3 2 4 2 2 4" xfId="11385"/>
    <cellStyle name="표준 3 6 3 3 2 4 2 2 5" xfId="14263"/>
    <cellStyle name="표준 3 6 3 3 2 4 2 3" xfId="4186"/>
    <cellStyle name="표준 3 6 3 3 2 4 2 4" xfId="7064"/>
    <cellStyle name="표준 3 6 3 3 2 4 2 5" xfId="9945"/>
    <cellStyle name="표준 3 6 3 3 2 4 2 6" xfId="12823"/>
    <cellStyle name="표준 3 6 3 3 2 4 3" xfId="2023"/>
    <cellStyle name="표준 3 6 3 3 2 4 3 2" xfId="4906"/>
    <cellStyle name="표준 3 6 3 3 2 4 3 3" xfId="7784"/>
    <cellStyle name="표준 3 6 3 3 2 4 3 4" xfId="10665"/>
    <cellStyle name="표준 3 6 3 3 2 4 3 5" xfId="13543"/>
    <cellStyle name="표준 3 6 3 3 2 4 4" xfId="3466"/>
    <cellStyle name="표준 3 6 3 3 2 4 5" xfId="6344"/>
    <cellStyle name="표준 3 6 3 3 2 4 6" xfId="9225"/>
    <cellStyle name="표준 3 6 3 3 2 4 7" xfId="12103"/>
    <cellStyle name="표준 3 6 3 3 2 5" xfId="725"/>
    <cellStyle name="표준 3 6 3 3 2 5 2" xfId="1445"/>
    <cellStyle name="표준 3 6 3 3 2 5 2 2" xfId="2885"/>
    <cellStyle name="표준 3 6 3 3 2 5 2 2 2" xfId="5768"/>
    <cellStyle name="표준 3 6 3 3 2 5 2 2 3" xfId="8646"/>
    <cellStyle name="표준 3 6 3 3 2 5 2 2 4" xfId="11527"/>
    <cellStyle name="표준 3 6 3 3 2 5 2 2 5" xfId="14405"/>
    <cellStyle name="표준 3 6 3 3 2 5 2 3" xfId="4328"/>
    <cellStyle name="표준 3 6 3 3 2 5 2 4" xfId="7206"/>
    <cellStyle name="표준 3 6 3 3 2 5 2 5" xfId="10087"/>
    <cellStyle name="표준 3 6 3 3 2 5 2 6" xfId="12965"/>
    <cellStyle name="표준 3 6 3 3 2 5 3" xfId="2165"/>
    <cellStyle name="표준 3 6 3 3 2 5 3 2" xfId="5048"/>
    <cellStyle name="표준 3 6 3 3 2 5 3 3" xfId="7926"/>
    <cellStyle name="표준 3 6 3 3 2 5 3 4" xfId="10807"/>
    <cellStyle name="표준 3 6 3 3 2 5 3 5" xfId="13685"/>
    <cellStyle name="표준 3 6 3 3 2 5 4" xfId="3608"/>
    <cellStyle name="표준 3 6 3 3 2 5 5" xfId="6486"/>
    <cellStyle name="표준 3 6 3 3 2 5 6" xfId="9367"/>
    <cellStyle name="표준 3 6 3 3 2 5 7" xfId="12245"/>
    <cellStyle name="표준 3 6 3 3 2 6" xfId="869"/>
    <cellStyle name="표준 3 6 3 3 2 6 2" xfId="2309"/>
    <cellStyle name="표준 3 6 3 3 2 6 2 2" xfId="5192"/>
    <cellStyle name="표준 3 6 3 3 2 6 2 3" xfId="8070"/>
    <cellStyle name="표준 3 6 3 3 2 6 2 4" xfId="10951"/>
    <cellStyle name="표준 3 6 3 3 2 6 2 5" xfId="13829"/>
    <cellStyle name="표준 3 6 3 3 2 6 3" xfId="3752"/>
    <cellStyle name="표준 3 6 3 3 2 6 4" xfId="6630"/>
    <cellStyle name="표준 3 6 3 3 2 6 5" xfId="9511"/>
    <cellStyle name="표준 3 6 3 3 2 6 6" xfId="12389"/>
    <cellStyle name="표준 3 6 3 3 2 7" xfId="1589"/>
    <cellStyle name="표준 3 6 3 3 2 7 2" xfId="4472"/>
    <cellStyle name="표준 3 6 3 3 2 7 3" xfId="7350"/>
    <cellStyle name="표준 3 6 3 3 2 7 4" xfId="10231"/>
    <cellStyle name="표준 3 6 3 3 2 7 5" xfId="13109"/>
    <cellStyle name="표준 3 6 3 3 2 8" xfId="3032"/>
    <cellStyle name="표준 3 6 3 3 2 9" xfId="5910"/>
    <cellStyle name="표준 3 6 3 3 3" xfId="221"/>
    <cellStyle name="표준 3 6 3 3 3 2" xfId="941"/>
    <cellStyle name="표준 3 6 3 3 3 2 2" xfId="2381"/>
    <cellStyle name="표준 3 6 3 3 3 2 2 2" xfId="5264"/>
    <cellStyle name="표준 3 6 3 3 3 2 2 3" xfId="8142"/>
    <cellStyle name="표준 3 6 3 3 3 2 2 4" xfId="11023"/>
    <cellStyle name="표준 3 6 3 3 3 2 2 5" xfId="13901"/>
    <cellStyle name="표준 3 6 3 3 3 2 3" xfId="3824"/>
    <cellStyle name="표준 3 6 3 3 3 2 4" xfId="6702"/>
    <cellStyle name="표준 3 6 3 3 3 2 5" xfId="9583"/>
    <cellStyle name="표준 3 6 3 3 3 2 6" xfId="12461"/>
    <cellStyle name="표준 3 6 3 3 3 3" xfId="1661"/>
    <cellStyle name="표준 3 6 3 3 3 3 2" xfId="4544"/>
    <cellStyle name="표준 3 6 3 3 3 3 3" xfId="7422"/>
    <cellStyle name="표준 3 6 3 3 3 3 4" xfId="10303"/>
    <cellStyle name="표준 3 6 3 3 3 3 5" xfId="13181"/>
    <cellStyle name="표준 3 6 3 3 3 4" xfId="3104"/>
    <cellStyle name="표준 3 6 3 3 3 5" xfId="5982"/>
    <cellStyle name="표준 3 6 3 3 3 6" xfId="8863"/>
    <cellStyle name="표준 3 6 3 3 3 7" xfId="11741"/>
    <cellStyle name="표준 3 6 3 3 4" xfId="369"/>
    <cellStyle name="표준 3 6 3 3 4 2" xfId="1089"/>
    <cellStyle name="표준 3 6 3 3 4 2 2" xfId="2529"/>
    <cellStyle name="표준 3 6 3 3 4 2 2 2" xfId="5412"/>
    <cellStyle name="표준 3 6 3 3 4 2 2 3" xfId="8290"/>
    <cellStyle name="표준 3 6 3 3 4 2 2 4" xfId="11171"/>
    <cellStyle name="표준 3 6 3 3 4 2 2 5" xfId="14049"/>
    <cellStyle name="표준 3 6 3 3 4 2 3" xfId="3972"/>
    <cellStyle name="표준 3 6 3 3 4 2 4" xfId="6850"/>
    <cellStyle name="표준 3 6 3 3 4 2 5" xfId="9731"/>
    <cellStyle name="표준 3 6 3 3 4 2 6" xfId="12609"/>
    <cellStyle name="표준 3 6 3 3 4 3" xfId="1809"/>
    <cellStyle name="표준 3 6 3 3 4 3 2" xfId="4692"/>
    <cellStyle name="표준 3 6 3 3 4 3 3" xfId="7570"/>
    <cellStyle name="표준 3 6 3 3 4 3 4" xfId="10451"/>
    <cellStyle name="표준 3 6 3 3 4 3 5" xfId="13329"/>
    <cellStyle name="표준 3 6 3 3 4 4" xfId="3252"/>
    <cellStyle name="표준 3 6 3 3 4 5" xfId="6130"/>
    <cellStyle name="표준 3 6 3 3 4 6" xfId="9011"/>
    <cellStyle name="표준 3 6 3 3 4 7" xfId="11889"/>
    <cellStyle name="표준 3 6 3 3 5" xfId="511"/>
    <cellStyle name="표준 3 6 3 3 5 2" xfId="1231"/>
    <cellStyle name="표준 3 6 3 3 5 2 2" xfId="2671"/>
    <cellStyle name="표준 3 6 3 3 5 2 2 2" xfId="5554"/>
    <cellStyle name="표준 3 6 3 3 5 2 2 3" xfId="8432"/>
    <cellStyle name="표준 3 6 3 3 5 2 2 4" xfId="11313"/>
    <cellStyle name="표준 3 6 3 3 5 2 2 5" xfId="14191"/>
    <cellStyle name="표준 3 6 3 3 5 2 3" xfId="4114"/>
    <cellStyle name="표준 3 6 3 3 5 2 4" xfId="6992"/>
    <cellStyle name="표준 3 6 3 3 5 2 5" xfId="9873"/>
    <cellStyle name="표준 3 6 3 3 5 2 6" xfId="12751"/>
    <cellStyle name="표준 3 6 3 3 5 3" xfId="1951"/>
    <cellStyle name="표준 3 6 3 3 5 3 2" xfId="4834"/>
    <cellStyle name="표준 3 6 3 3 5 3 3" xfId="7712"/>
    <cellStyle name="표준 3 6 3 3 5 3 4" xfId="10593"/>
    <cellStyle name="표준 3 6 3 3 5 3 5" xfId="13471"/>
    <cellStyle name="표준 3 6 3 3 5 4" xfId="3394"/>
    <cellStyle name="표준 3 6 3 3 5 5" xfId="6272"/>
    <cellStyle name="표준 3 6 3 3 5 6" xfId="9153"/>
    <cellStyle name="표준 3 6 3 3 5 7" xfId="12031"/>
    <cellStyle name="표준 3 6 3 3 6" xfId="653"/>
    <cellStyle name="표준 3 6 3 3 6 2" xfId="1373"/>
    <cellStyle name="표준 3 6 3 3 6 2 2" xfId="2813"/>
    <cellStyle name="표준 3 6 3 3 6 2 2 2" xfId="5696"/>
    <cellStyle name="표준 3 6 3 3 6 2 2 3" xfId="8574"/>
    <cellStyle name="표준 3 6 3 3 6 2 2 4" xfId="11455"/>
    <cellStyle name="표준 3 6 3 3 6 2 2 5" xfId="14333"/>
    <cellStyle name="표준 3 6 3 3 6 2 3" xfId="4256"/>
    <cellStyle name="표준 3 6 3 3 6 2 4" xfId="7134"/>
    <cellStyle name="표준 3 6 3 3 6 2 5" xfId="10015"/>
    <cellStyle name="표준 3 6 3 3 6 2 6" xfId="12893"/>
    <cellStyle name="표준 3 6 3 3 6 3" xfId="2093"/>
    <cellStyle name="표준 3 6 3 3 6 3 2" xfId="4976"/>
    <cellStyle name="표준 3 6 3 3 6 3 3" xfId="7854"/>
    <cellStyle name="표준 3 6 3 3 6 3 4" xfId="10735"/>
    <cellStyle name="표준 3 6 3 3 6 3 5" xfId="13613"/>
    <cellStyle name="표준 3 6 3 3 6 4" xfId="3536"/>
    <cellStyle name="표준 3 6 3 3 6 5" xfId="6414"/>
    <cellStyle name="표준 3 6 3 3 6 6" xfId="9295"/>
    <cellStyle name="표준 3 6 3 3 6 7" xfId="12173"/>
    <cellStyle name="표준 3 6 3 3 7" xfId="797"/>
    <cellStyle name="표준 3 6 3 3 7 2" xfId="2237"/>
    <cellStyle name="표준 3 6 3 3 7 2 2" xfId="5120"/>
    <cellStyle name="표준 3 6 3 3 7 2 3" xfId="7998"/>
    <cellStyle name="표준 3 6 3 3 7 2 4" xfId="10879"/>
    <cellStyle name="표준 3 6 3 3 7 2 5" xfId="13757"/>
    <cellStyle name="표준 3 6 3 3 7 3" xfId="3680"/>
    <cellStyle name="표준 3 6 3 3 7 4" xfId="6558"/>
    <cellStyle name="표준 3 6 3 3 7 5" xfId="9439"/>
    <cellStyle name="표준 3 6 3 3 7 6" xfId="12317"/>
    <cellStyle name="표준 3 6 3 3 8" xfId="1517"/>
    <cellStyle name="표준 3 6 3 3 8 2" xfId="4400"/>
    <cellStyle name="표준 3 6 3 3 8 3" xfId="7278"/>
    <cellStyle name="표준 3 6 3 3 8 4" xfId="10159"/>
    <cellStyle name="표준 3 6 3 3 8 5" xfId="13037"/>
    <cellStyle name="표준 3 6 3 3 9" xfId="2960"/>
    <cellStyle name="표준 3 6 3 4" xfId="113"/>
    <cellStyle name="표준 3 6 3 4 10" xfId="8755"/>
    <cellStyle name="표준 3 6 3 4 11" xfId="11633"/>
    <cellStyle name="표준 3 6 3 4 2" xfId="257"/>
    <cellStyle name="표준 3 6 3 4 2 2" xfId="977"/>
    <cellStyle name="표준 3 6 3 4 2 2 2" xfId="2417"/>
    <cellStyle name="표준 3 6 3 4 2 2 2 2" xfId="5300"/>
    <cellStyle name="표준 3 6 3 4 2 2 2 3" xfId="8178"/>
    <cellStyle name="표준 3 6 3 4 2 2 2 4" xfId="11059"/>
    <cellStyle name="표준 3 6 3 4 2 2 2 5" xfId="13937"/>
    <cellStyle name="표준 3 6 3 4 2 2 3" xfId="3860"/>
    <cellStyle name="표준 3 6 3 4 2 2 4" xfId="6738"/>
    <cellStyle name="표준 3 6 3 4 2 2 5" xfId="9619"/>
    <cellStyle name="표준 3 6 3 4 2 2 6" xfId="12497"/>
    <cellStyle name="표준 3 6 3 4 2 3" xfId="1697"/>
    <cellStyle name="표준 3 6 3 4 2 3 2" xfId="4580"/>
    <cellStyle name="표준 3 6 3 4 2 3 3" xfId="7458"/>
    <cellStyle name="표준 3 6 3 4 2 3 4" xfId="10339"/>
    <cellStyle name="표준 3 6 3 4 2 3 5" xfId="13217"/>
    <cellStyle name="표준 3 6 3 4 2 4" xfId="3140"/>
    <cellStyle name="표준 3 6 3 4 2 5" xfId="6018"/>
    <cellStyle name="표준 3 6 3 4 2 6" xfId="8899"/>
    <cellStyle name="표준 3 6 3 4 2 7" xfId="11777"/>
    <cellStyle name="표준 3 6 3 4 3" xfId="405"/>
    <cellStyle name="표준 3 6 3 4 3 2" xfId="1125"/>
    <cellStyle name="표준 3 6 3 4 3 2 2" xfId="2565"/>
    <cellStyle name="표준 3 6 3 4 3 2 2 2" xfId="5448"/>
    <cellStyle name="표준 3 6 3 4 3 2 2 3" xfId="8326"/>
    <cellStyle name="표준 3 6 3 4 3 2 2 4" xfId="11207"/>
    <cellStyle name="표준 3 6 3 4 3 2 2 5" xfId="14085"/>
    <cellStyle name="표준 3 6 3 4 3 2 3" xfId="4008"/>
    <cellStyle name="표준 3 6 3 4 3 2 4" xfId="6886"/>
    <cellStyle name="표준 3 6 3 4 3 2 5" xfId="9767"/>
    <cellStyle name="표준 3 6 3 4 3 2 6" xfId="12645"/>
    <cellStyle name="표준 3 6 3 4 3 3" xfId="1845"/>
    <cellStyle name="표준 3 6 3 4 3 3 2" xfId="4728"/>
    <cellStyle name="표준 3 6 3 4 3 3 3" xfId="7606"/>
    <cellStyle name="표준 3 6 3 4 3 3 4" xfId="10487"/>
    <cellStyle name="표준 3 6 3 4 3 3 5" xfId="13365"/>
    <cellStyle name="표준 3 6 3 4 3 4" xfId="3288"/>
    <cellStyle name="표준 3 6 3 4 3 5" xfId="6166"/>
    <cellStyle name="표준 3 6 3 4 3 6" xfId="9047"/>
    <cellStyle name="표준 3 6 3 4 3 7" xfId="11925"/>
    <cellStyle name="표준 3 6 3 4 4" xfId="547"/>
    <cellStyle name="표준 3 6 3 4 4 2" xfId="1267"/>
    <cellStyle name="표준 3 6 3 4 4 2 2" xfId="2707"/>
    <cellStyle name="표준 3 6 3 4 4 2 2 2" xfId="5590"/>
    <cellStyle name="표준 3 6 3 4 4 2 2 3" xfId="8468"/>
    <cellStyle name="표준 3 6 3 4 4 2 2 4" xfId="11349"/>
    <cellStyle name="표준 3 6 3 4 4 2 2 5" xfId="14227"/>
    <cellStyle name="표준 3 6 3 4 4 2 3" xfId="4150"/>
    <cellStyle name="표준 3 6 3 4 4 2 4" xfId="7028"/>
    <cellStyle name="표준 3 6 3 4 4 2 5" xfId="9909"/>
    <cellStyle name="표준 3 6 3 4 4 2 6" xfId="12787"/>
    <cellStyle name="표준 3 6 3 4 4 3" xfId="1987"/>
    <cellStyle name="표준 3 6 3 4 4 3 2" xfId="4870"/>
    <cellStyle name="표준 3 6 3 4 4 3 3" xfId="7748"/>
    <cellStyle name="표준 3 6 3 4 4 3 4" xfId="10629"/>
    <cellStyle name="표준 3 6 3 4 4 3 5" xfId="13507"/>
    <cellStyle name="표준 3 6 3 4 4 4" xfId="3430"/>
    <cellStyle name="표준 3 6 3 4 4 5" xfId="6308"/>
    <cellStyle name="표준 3 6 3 4 4 6" xfId="9189"/>
    <cellStyle name="표준 3 6 3 4 4 7" xfId="12067"/>
    <cellStyle name="표준 3 6 3 4 5" xfId="689"/>
    <cellStyle name="표준 3 6 3 4 5 2" xfId="1409"/>
    <cellStyle name="표준 3 6 3 4 5 2 2" xfId="2849"/>
    <cellStyle name="표준 3 6 3 4 5 2 2 2" xfId="5732"/>
    <cellStyle name="표준 3 6 3 4 5 2 2 3" xfId="8610"/>
    <cellStyle name="표준 3 6 3 4 5 2 2 4" xfId="11491"/>
    <cellStyle name="표준 3 6 3 4 5 2 2 5" xfId="14369"/>
    <cellStyle name="표준 3 6 3 4 5 2 3" xfId="4292"/>
    <cellStyle name="표준 3 6 3 4 5 2 4" xfId="7170"/>
    <cellStyle name="표준 3 6 3 4 5 2 5" xfId="10051"/>
    <cellStyle name="표준 3 6 3 4 5 2 6" xfId="12929"/>
    <cellStyle name="표준 3 6 3 4 5 3" xfId="2129"/>
    <cellStyle name="표준 3 6 3 4 5 3 2" xfId="5012"/>
    <cellStyle name="표준 3 6 3 4 5 3 3" xfId="7890"/>
    <cellStyle name="표준 3 6 3 4 5 3 4" xfId="10771"/>
    <cellStyle name="표준 3 6 3 4 5 3 5" xfId="13649"/>
    <cellStyle name="표준 3 6 3 4 5 4" xfId="3572"/>
    <cellStyle name="표준 3 6 3 4 5 5" xfId="6450"/>
    <cellStyle name="표준 3 6 3 4 5 6" xfId="9331"/>
    <cellStyle name="표준 3 6 3 4 5 7" xfId="12209"/>
    <cellStyle name="표준 3 6 3 4 6" xfId="833"/>
    <cellStyle name="표준 3 6 3 4 6 2" xfId="2273"/>
    <cellStyle name="표준 3 6 3 4 6 2 2" xfId="5156"/>
    <cellStyle name="표준 3 6 3 4 6 2 3" xfId="8034"/>
    <cellStyle name="표준 3 6 3 4 6 2 4" xfId="10915"/>
    <cellStyle name="표준 3 6 3 4 6 2 5" xfId="13793"/>
    <cellStyle name="표준 3 6 3 4 6 3" xfId="3716"/>
    <cellStyle name="표준 3 6 3 4 6 4" xfId="6594"/>
    <cellStyle name="표준 3 6 3 4 6 5" xfId="9475"/>
    <cellStyle name="표준 3 6 3 4 6 6" xfId="12353"/>
    <cellStyle name="표준 3 6 3 4 7" xfId="1553"/>
    <cellStyle name="표준 3 6 3 4 7 2" xfId="4436"/>
    <cellStyle name="표준 3 6 3 4 7 3" xfId="7314"/>
    <cellStyle name="표준 3 6 3 4 7 4" xfId="10195"/>
    <cellStyle name="표준 3 6 3 4 7 5" xfId="13073"/>
    <cellStyle name="표준 3 6 3 4 8" xfId="2996"/>
    <cellStyle name="표준 3 6 3 4 9" xfId="5874"/>
    <cellStyle name="표준 3 6 3 5" xfId="185"/>
    <cellStyle name="표준 3 6 3 5 2" xfId="905"/>
    <cellStyle name="표준 3 6 3 5 2 2" xfId="2345"/>
    <cellStyle name="표준 3 6 3 5 2 2 2" xfId="5228"/>
    <cellStyle name="표준 3 6 3 5 2 2 3" xfId="8106"/>
    <cellStyle name="표준 3 6 3 5 2 2 4" xfId="10987"/>
    <cellStyle name="표준 3 6 3 5 2 2 5" xfId="13865"/>
    <cellStyle name="표준 3 6 3 5 2 3" xfId="3788"/>
    <cellStyle name="표준 3 6 3 5 2 4" xfId="6666"/>
    <cellStyle name="표준 3 6 3 5 2 5" xfId="9547"/>
    <cellStyle name="표준 3 6 3 5 2 6" xfId="12425"/>
    <cellStyle name="표준 3 6 3 5 3" xfId="1625"/>
    <cellStyle name="표준 3 6 3 5 3 2" xfId="4508"/>
    <cellStyle name="표준 3 6 3 5 3 3" xfId="7386"/>
    <cellStyle name="표준 3 6 3 5 3 4" xfId="10267"/>
    <cellStyle name="표준 3 6 3 5 3 5" xfId="13145"/>
    <cellStyle name="표준 3 6 3 5 4" xfId="3068"/>
    <cellStyle name="표준 3 6 3 5 5" xfId="5946"/>
    <cellStyle name="표준 3 6 3 5 6" xfId="8827"/>
    <cellStyle name="표준 3 6 3 5 7" xfId="11705"/>
    <cellStyle name="표준 3 6 3 6" xfId="333"/>
    <cellStyle name="표준 3 6 3 6 2" xfId="1053"/>
    <cellStyle name="표준 3 6 3 6 2 2" xfId="2493"/>
    <cellStyle name="표준 3 6 3 6 2 2 2" xfId="5376"/>
    <cellStyle name="표준 3 6 3 6 2 2 3" xfId="8254"/>
    <cellStyle name="표준 3 6 3 6 2 2 4" xfId="11135"/>
    <cellStyle name="표준 3 6 3 6 2 2 5" xfId="14013"/>
    <cellStyle name="표준 3 6 3 6 2 3" xfId="3936"/>
    <cellStyle name="표준 3 6 3 6 2 4" xfId="6814"/>
    <cellStyle name="표준 3 6 3 6 2 5" xfId="9695"/>
    <cellStyle name="표준 3 6 3 6 2 6" xfId="12573"/>
    <cellStyle name="표준 3 6 3 6 3" xfId="1773"/>
    <cellStyle name="표준 3 6 3 6 3 2" xfId="4656"/>
    <cellStyle name="표준 3 6 3 6 3 3" xfId="7534"/>
    <cellStyle name="표준 3 6 3 6 3 4" xfId="10415"/>
    <cellStyle name="표준 3 6 3 6 3 5" xfId="13293"/>
    <cellStyle name="표준 3 6 3 6 4" xfId="3216"/>
    <cellStyle name="표준 3 6 3 6 5" xfId="6094"/>
    <cellStyle name="표준 3 6 3 6 6" xfId="8975"/>
    <cellStyle name="표준 3 6 3 6 7" xfId="11853"/>
    <cellStyle name="표준 3 6 3 7" xfId="475"/>
    <cellStyle name="표준 3 6 3 7 2" xfId="1195"/>
    <cellStyle name="표준 3 6 3 7 2 2" xfId="2635"/>
    <cellStyle name="표준 3 6 3 7 2 2 2" xfId="5518"/>
    <cellStyle name="표준 3 6 3 7 2 2 3" xfId="8396"/>
    <cellStyle name="표준 3 6 3 7 2 2 4" xfId="11277"/>
    <cellStyle name="표준 3 6 3 7 2 2 5" xfId="14155"/>
    <cellStyle name="표준 3 6 3 7 2 3" xfId="4078"/>
    <cellStyle name="표준 3 6 3 7 2 4" xfId="6956"/>
    <cellStyle name="표준 3 6 3 7 2 5" xfId="9837"/>
    <cellStyle name="표준 3 6 3 7 2 6" xfId="12715"/>
    <cellStyle name="표준 3 6 3 7 3" xfId="1915"/>
    <cellStyle name="표준 3 6 3 7 3 2" xfId="4798"/>
    <cellStyle name="표준 3 6 3 7 3 3" xfId="7676"/>
    <cellStyle name="표준 3 6 3 7 3 4" xfId="10557"/>
    <cellStyle name="표준 3 6 3 7 3 5" xfId="13435"/>
    <cellStyle name="표준 3 6 3 7 4" xfId="3358"/>
    <cellStyle name="표준 3 6 3 7 5" xfId="6236"/>
    <cellStyle name="표준 3 6 3 7 6" xfId="9117"/>
    <cellStyle name="표준 3 6 3 7 7" xfId="11995"/>
    <cellStyle name="표준 3 6 3 8" xfId="617"/>
    <cellStyle name="표준 3 6 3 8 2" xfId="1337"/>
    <cellStyle name="표준 3 6 3 8 2 2" xfId="2777"/>
    <cellStyle name="표준 3 6 3 8 2 2 2" xfId="5660"/>
    <cellStyle name="표준 3 6 3 8 2 2 3" xfId="8538"/>
    <cellStyle name="표준 3 6 3 8 2 2 4" xfId="11419"/>
    <cellStyle name="표준 3 6 3 8 2 2 5" xfId="14297"/>
    <cellStyle name="표준 3 6 3 8 2 3" xfId="4220"/>
    <cellStyle name="표준 3 6 3 8 2 4" xfId="7098"/>
    <cellStyle name="표준 3 6 3 8 2 5" xfId="9979"/>
    <cellStyle name="표준 3 6 3 8 2 6" xfId="12857"/>
    <cellStyle name="표준 3 6 3 8 3" xfId="2057"/>
    <cellStyle name="표준 3 6 3 8 3 2" xfId="4940"/>
    <cellStyle name="표준 3 6 3 8 3 3" xfId="7818"/>
    <cellStyle name="표준 3 6 3 8 3 4" xfId="10699"/>
    <cellStyle name="표준 3 6 3 8 3 5" xfId="13577"/>
    <cellStyle name="표준 3 6 3 8 4" xfId="3500"/>
    <cellStyle name="표준 3 6 3 8 5" xfId="6378"/>
    <cellStyle name="표준 3 6 3 8 6" xfId="9259"/>
    <cellStyle name="표준 3 6 3 8 7" xfId="12137"/>
    <cellStyle name="표준 3 6 3 9" xfId="761"/>
    <cellStyle name="표준 3 6 3 9 2" xfId="2201"/>
    <cellStyle name="표준 3 6 3 9 2 2" xfId="5084"/>
    <cellStyle name="표준 3 6 3 9 2 3" xfId="7962"/>
    <cellStyle name="표준 3 6 3 9 2 4" xfId="10843"/>
    <cellStyle name="표준 3 6 3 9 2 5" xfId="13721"/>
    <cellStyle name="표준 3 6 3 9 3" xfId="3644"/>
    <cellStyle name="표준 3 6 3 9 4" xfId="6522"/>
    <cellStyle name="표준 3 6 3 9 5" xfId="9403"/>
    <cellStyle name="표준 3 6 3 9 6" xfId="12281"/>
    <cellStyle name="표준 3 6 4" xfId="43"/>
    <cellStyle name="표준 3 6 4 10" xfId="2926"/>
    <cellStyle name="표준 3 6 4 11" xfId="5804"/>
    <cellStyle name="표준 3 6 4 12" xfId="8685"/>
    <cellStyle name="표준 3 6 4 13" xfId="11563"/>
    <cellStyle name="표준 3 6 4 2" xfId="79"/>
    <cellStyle name="표준 3 6 4 2 10" xfId="5840"/>
    <cellStyle name="표준 3 6 4 2 11" xfId="8721"/>
    <cellStyle name="표준 3 6 4 2 12" xfId="11599"/>
    <cellStyle name="표준 3 6 4 2 2" xfId="151"/>
    <cellStyle name="표준 3 6 4 2 2 10" xfId="8793"/>
    <cellStyle name="표준 3 6 4 2 2 11" xfId="11671"/>
    <cellStyle name="표준 3 6 4 2 2 2" xfId="295"/>
    <cellStyle name="표준 3 6 4 2 2 2 2" xfId="1015"/>
    <cellStyle name="표준 3 6 4 2 2 2 2 2" xfId="2455"/>
    <cellStyle name="표준 3 6 4 2 2 2 2 2 2" xfId="5338"/>
    <cellStyle name="표준 3 6 4 2 2 2 2 2 3" xfId="8216"/>
    <cellStyle name="표준 3 6 4 2 2 2 2 2 4" xfId="11097"/>
    <cellStyle name="표준 3 6 4 2 2 2 2 2 5" xfId="13975"/>
    <cellStyle name="표준 3 6 4 2 2 2 2 3" xfId="3898"/>
    <cellStyle name="표준 3 6 4 2 2 2 2 4" xfId="6776"/>
    <cellStyle name="표준 3 6 4 2 2 2 2 5" xfId="9657"/>
    <cellStyle name="표준 3 6 4 2 2 2 2 6" xfId="12535"/>
    <cellStyle name="표준 3 6 4 2 2 2 3" xfId="1735"/>
    <cellStyle name="표준 3 6 4 2 2 2 3 2" xfId="4618"/>
    <cellStyle name="표준 3 6 4 2 2 2 3 3" xfId="7496"/>
    <cellStyle name="표준 3 6 4 2 2 2 3 4" xfId="10377"/>
    <cellStyle name="표준 3 6 4 2 2 2 3 5" xfId="13255"/>
    <cellStyle name="표준 3 6 4 2 2 2 4" xfId="3178"/>
    <cellStyle name="표준 3 6 4 2 2 2 5" xfId="6056"/>
    <cellStyle name="표준 3 6 4 2 2 2 6" xfId="8937"/>
    <cellStyle name="표준 3 6 4 2 2 2 7" xfId="11815"/>
    <cellStyle name="표준 3 6 4 2 2 3" xfId="443"/>
    <cellStyle name="표준 3 6 4 2 2 3 2" xfId="1163"/>
    <cellStyle name="표준 3 6 4 2 2 3 2 2" xfId="2603"/>
    <cellStyle name="표준 3 6 4 2 2 3 2 2 2" xfId="5486"/>
    <cellStyle name="표준 3 6 4 2 2 3 2 2 3" xfId="8364"/>
    <cellStyle name="표준 3 6 4 2 2 3 2 2 4" xfId="11245"/>
    <cellStyle name="표준 3 6 4 2 2 3 2 2 5" xfId="14123"/>
    <cellStyle name="표준 3 6 4 2 2 3 2 3" xfId="4046"/>
    <cellStyle name="표준 3 6 4 2 2 3 2 4" xfId="6924"/>
    <cellStyle name="표준 3 6 4 2 2 3 2 5" xfId="9805"/>
    <cellStyle name="표준 3 6 4 2 2 3 2 6" xfId="12683"/>
    <cellStyle name="표준 3 6 4 2 2 3 3" xfId="1883"/>
    <cellStyle name="표준 3 6 4 2 2 3 3 2" xfId="4766"/>
    <cellStyle name="표준 3 6 4 2 2 3 3 3" xfId="7644"/>
    <cellStyle name="표준 3 6 4 2 2 3 3 4" xfId="10525"/>
    <cellStyle name="표준 3 6 4 2 2 3 3 5" xfId="13403"/>
    <cellStyle name="표준 3 6 4 2 2 3 4" xfId="3326"/>
    <cellStyle name="표준 3 6 4 2 2 3 5" xfId="6204"/>
    <cellStyle name="표준 3 6 4 2 2 3 6" xfId="9085"/>
    <cellStyle name="표준 3 6 4 2 2 3 7" xfId="11963"/>
    <cellStyle name="표준 3 6 4 2 2 4" xfId="585"/>
    <cellStyle name="표준 3 6 4 2 2 4 2" xfId="1305"/>
    <cellStyle name="표준 3 6 4 2 2 4 2 2" xfId="2745"/>
    <cellStyle name="표준 3 6 4 2 2 4 2 2 2" xfId="5628"/>
    <cellStyle name="표준 3 6 4 2 2 4 2 2 3" xfId="8506"/>
    <cellStyle name="표준 3 6 4 2 2 4 2 2 4" xfId="11387"/>
    <cellStyle name="표준 3 6 4 2 2 4 2 2 5" xfId="14265"/>
    <cellStyle name="표준 3 6 4 2 2 4 2 3" xfId="4188"/>
    <cellStyle name="표준 3 6 4 2 2 4 2 4" xfId="7066"/>
    <cellStyle name="표준 3 6 4 2 2 4 2 5" xfId="9947"/>
    <cellStyle name="표준 3 6 4 2 2 4 2 6" xfId="12825"/>
    <cellStyle name="표준 3 6 4 2 2 4 3" xfId="2025"/>
    <cellStyle name="표준 3 6 4 2 2 4 3 2" xfId="4908"/>
    <cellStyle name="표준 3 6 4 2 2 4 3 3" xfId="7786"/>
    <cellStyle name="표준 3 6 4 2 2 4 3 4" xfId="10667"/>
    <cellStyle name="표준 3 6 4 2 2 4 3 5" xfId="13545"/>
    <cellStyle name="표준 3 6 4 2 2 4 4" xfId="3468"/>
    <cellStyle name="표준 3 6 4 2 2 4 5" xfId="6346"/>
    <cellStyle name="표준 3 6 4 2 2 4 6" xfId="9227"/>
    <cellStyle name="표준 3 6 4 2 2 4 7" xfId="12105"/>
    <cellStyle name="표준 3 6 4 2 2 5" xfId="727"/>
    <cellStyle name="표준 3 6 4 2 2 5 2" xfId="1447"/>
    <cellStyle name="표준 3 6 4 2 2 5 2 2" xfId="2887"/>
    <cellStyle name="표준 3 6 4 2 2 5 2 2 2" xfId="5770"/>
    <cellStyle name="표준 3 6 4 2 2 5 2 2 3" xfId="8648"/>
    <cellStyle name="표준 3 6 4 2 2 5 2 2 4" xfId="11529"/>
    <cellStyle name="표준 3 6 4 2 2 5 2 2 5" xfId="14407"/>
    <cellStyle name="표준 3 6 4 2 2 5 2 3" xfId="4330"/>
    <cellStyle name="표준 3 6 4 2 2 5 2 4" xfId="7208"/>
    <cellStyle name="표준 3 6 4 2 2 5 2 5" xfId="10089"/>
    <cellStyle name="표준 3 6 4 2 2 5 2 6" xfId="12967"/>
    <cellStyle name="표준 3 6 4 2 2 5 3" xfId="2167"/>
    <cellStyle name="표준 3 6 4 2 2 5 3 2" xfId="5050"/>
    <cellStyle name="표준 3 6 4 2 2 5 3 3" xfId="7928"/>
    <cellStyle name="표준 3 6 4 2 2 5 3 4" xfId="10809"/>
    <cellStyle name="표준 3 6 4 2 2 5 3 5" xfId="13687"/>
    <cellStyle name="표준 3 6 4 2 2 5 4" xfId="3610"/>
    <cellStyle name="표준 3 6 4 2 2 5 5" xfId="6488"/>
    <cellStyle name="표준 3 6 4 2 2 5 6" xfId="9369"/>
    <cellStyle name="표준 3 6 4 2 2 5 7" xfId="12247"/>
    <cellStyle name="표준 3 6 4 2 2 6" xfId="871"/>
    <cellStyle name="표준 3 6 4 2 2 6 2" xfId="2311"/>
    <cellStyle name="표준 3 6 4 2 2 6 2 2" xfId="5194"/>
    <cellStyle name="표준 3 6 4 2 2 6 2 3" xfId="8072"/>
    <cellStyle name="표준 3 6 4 2 2 6 2 4" xfId="10953"/>
    <cellStyle name="표준 3 6 4 2 2 6 2 5" xfId="13831"/>
    <cellStyle name="표준 3 6 4 2 2 6 3" xfId="3754"/>
    <cellStyle name="표준 3 6 4 2 2 6 4" xfId="6632"/>
    <cellStyle name="표준 3 6 4 2 2 6 5" xfId="9513"/>
    <cellStyle name="표준 3 6 4 2 2 6 6" xfId="12391"/>
    <cellStyle name="표준 3 6 4 2 2 7" xfId="1591"/>
    <cellStyle name="표준 3 6 4 2 2 7 2" xfId="4474"/>
    <cellStyle name="표준 3 6 4 2 2 7 3" xfId="7352"/>
    <cellStyle name="표준 3 6 4 2 2 7 4" xfId="10233"/>
    <cellStyle name="표준 3 6 4 2 2 7 5" xfId="13111"/>
    <cellStyle name="표준 3 6 4 2 2 8" xfId="3034"/>
    <cellStyle name="표준 3 6 4 2 2 9" xfId="5912"/>
    <cellStyle name="표준 3 6 4 2 3" xfId="223"/>
    <cellStyle name="표준 3 6 4 2 3 2" xfId="943"/>
    <cellStyle name="표준 3 6 4 2 3 2 2" xfId="2383"/>
    <cellStyle name="표준 3 6 4 2 3 2 2 2" xfId="5266"/>
    <cellStyle name="표준 3 6 4 2 3 2 2 3" xfId="8144"/>
    <cellStyle name="표준 3 6 4 2 3 2 2 4" xfId="11025"/>
    <cellStyle name="표준 3 6 4 2 3 2 2 5" xfId="13903"/>
    <cellStyle name="표준 3 6 4 2 3 2 3" xfId="3826"/>
    <cellStyle name="표준 3 6 4 2 3 2 4" xfId="6704"/>
    <cellStyle name="표준 3 6 4 2 3 2 5" xfId="9585"/>
    <cellStyle name="표준 3 6 4 2 3 2 6" xfId="12463"/>
    <cellStyle name="표준 3 6 4 2 3 3" xfId="1663"/>
    <cellStyle name="표준 3 6 4 2 3 3 2" xfId="4546"/>
    <cellStyle name="표준 3 6 4 2 3 3 3" xfId="7424"/>
    <cellStyle name="표준 3 6 4 2 3 3 4" xfId="10305"/>
    <cellStyle name="표준 3 6 4 2 3 3 5" xfId="13183"/>
    <cellStyle name="표준 3 6 4 2 3 4" xfId="3106"/>
    <cellStyle name="표준 3 6 4 2 3 5" xfId="5984"/>
    <cellStyle name="표준 3 6 4 2 3 6" xfId="8865"/>
    <cellStyle name="표준 3 6 4 2 3 7" xfId="11743"/>
    <cellStyle name="표준 3 6 4 2 4" xfId="371"/>
    <cellStyle name="표준 3 6 4 2 4 2" xfId="1091"/>
    <cellStyle name="표준 3 6 4 2 4 2 2" xfId="2531"/>
    <cellStyle name="표준 3 6 4 2 4 2 2 2" xfId="5414"/>
    <cellStyle name="표준 3 6 4 2 4 2 2 3" xfId="8292"/>
    <cellStyle name="표준 3 6 4 2 4 2 2 4" xfId="11173"/>
    <cellStyle name="표준 3 6 4 2 4 2 2 5" xfId="14051"/>
    <cellStyle name="표준 3 6 4 2 4 2 3" xfId="3974"/>
    <cellStyle name="표준 3 6 4 2 4 2 4" xfId="6852"/>
    <cellStyle name="표준 3 6 4 2 4 2 5" xfId="9733"/>
    <cellStyle name="표준 3 6 4 2 4 2 6" xfId="12611"/>
    <cellStyle name="표준 3 6 4 2 4 3" xfId="1811"/>
    <cellStyle name="표준 3 6 4 2 4 3 2" xfId="4694"/>
    <cellStyle name="표준 3 6 4 2 4 3 3" xfId="7572"/>
    <cellStyle name="표준 3 6 4 2 4 3 4" xfId="10453"/>
    <cellStyle name="표준 3 6 4 2 4 3 5" xfId="13331"/>
    <cellStyle name="표준 3 6 4 2 4 4" xfId="3254"/>
    <cellStyle name="표준 3 6 4 2 4 5" xfId="6132"/>
    <cellStyle name="표준 3 6 4 2 4 6" xfId="9013"/>
    <cellStyle name="표준 3 6 4 2 4 7" xfId="11891"/>
    <cellStyle name="표준 3 6 4 2 5" xfId="513"/>
    <cellStyle name="표준 3 6 4 2 5 2" xfId="1233"/>
    <cellStyle name="표준 3 6 4 2 5 2 2" xfId="2673"/>
    <cellStyle name="표준 3 6 4 2 5 2 2 2" xfId="5556"/>
    <cellStyle name="표준 3 6 4 2 5 2 2 3" xfId="8434"/>
    <cellStyle name="표준 3 6 4 2 5 2 2 4" xfId="11315"/>
    <cellStyle name="표준 3 6 4 2 5 2 2 5" xfId="14193"/>
    <cellStyle name="표준 3 6 4 2 5 2 3" xfId="4116"/>
    <cellStyle name="표준 3 6 4 2 5 2 4" xfId="6994"/>
    <cellStyle name="표준 3 6 4 2 5 2 5" xfId="9875"/>
    <cellStyle name="표준 3 6 4 2 5 2 6" xfId="12753"/>
    <cellStyle name="표준 3 6 4 2 5 3" xfId="1953"/>
    <cellStyle name="표준 3 6 4 2 5 3 2" xfId="4836"/>
    <cellStyle name="표준 3 6 4 2 5 3 3" xfId="7714"/>
    <cellStyle name="표준 3 6 4 2 5 3 4" xfId="10595"/>
    <cellStyle name="표준 3 6 4 2 5 3 5" xfId="13473"/>
    <cellStyle name="표준 3 6 4 2 5 4" xfId="3396"/>
    <cellStyle name="표준 3 6 4 2 5 5" xfId="6274"/>
    <cellStyle name="표준 3 6 4 2 5 6" xfId="9155"/>
    <cellStyle name="표준 3 6 4 2 5 7" xfId="12033"/>
    <cellStyle name="표준 3 6 4 2 6" xfId="655"/>
    <cellStyle name="표준 3 6 4 2 6 2" xfId="1375"/>
    <cellStyle name="표준 3 6 4 2 6 2 2" xfId="2815"/>
    <cellStyle name="표준 3 6 4 2 6 2 2 2" xfId="5698"/>
    <cellStyle name="표준 3 6 4 2 6 2 2 3" xfId="8576"/>
    <cellStyle name="표준 3 6 4 2 6 2 2 4" xfId="11457"/>
    <cellStyle name="표준 3 6 4 2 6 2 2 5" xfId="14335"/>
    <cellStyle name="표준 3 6 4 2 6 2 3" xfId="4258"/>
    <cellStyle name="표준 3 6 4 2 6 2 4" xfId="7136"/>
    <cellStyle name="표준 3 6 4 2 6 2 5" xfId="10017"/>
    <cellStyle name="표준 3 6 4 2 6 2 6" xfId="12895"/>
    <cellStyle name="표준 3 6 4 2 6 3" xfId="2095"/>
    <cellStyle name="표준 3 6 4 2 6 3 2" xfId="4978"/>
    <cellStyle name="표준 3 6 4 2 6 3 3" xfId="7856"/>
    <cellStyle name="표준 3 6 4 2 6 3 4" xfId="10737"/>
    <cellStyle name="표준 3 6 4 2 6 3 5" xfId="13615"/>
    <cellStyle name="표준 3 6 4 2 6 4" xfId="3538"/>
    <cellStyle name="표준 3 6 4 2 6 5" xfId="6416"/>
    <cellStyle name="표준 3 6 4 2 6 6" xfId="9297"/>
    <cellStyle name="표준 3 6 4 2 6 7" xfId="12175"/>
    <cellStyle name="표준 3 6 4 2 7" xfId="799"/>
    <cellStyle name="표준 3 6 4 2 7 2" xfId="2239"/>
    <cellStyle name="표준 3 6 4 2 7 2 2" xfId="5122"/>
    <cellStyle name="표준 3 6 4 2 7 2 3" xfId="8000"/>
    <cellStyle name="표준 3 6 4 2 7 2 4" xfId="10881"/>
    <cellStyle name="표준 3 6 4 2 7 2 5" xfId="13759"/>
    <cellStyle name="표준 3 6 4 2 7 3" xfId="3682"/>
    <cellStyle name="표준 3 6 4 2 7 4" xfId="6560"/>
    <cellStyle name="표준 3 6 4 2 7 5" xfId="9441"/>
    <cellStyle name="표준 3 6 4 2 7 6" xfId="12319"/>
    <cellStyle name="표준 3 6 4 2 8" xfId="1519"/>
    <cellStyle name="표준 3 6 4 2 8 2" xfId="4402"/>
    <cellStyle name="표준 3 6 4 2 8 3" xfId="7280"/>
    <cellStyle name="표준 3 6 4 2 8 4" xfId="10161"/>
    <cellStyle name="표준 3 6 4 2 8 5" xfId="13039"/>
    <cellStyle name="표준 3 6 4 2 9" xfId="2962"/>
    <cellStyle name="표준 3 6 4 3" xfId="115"/>
    <cellStyle name="표준 3 6 4 3 10" xfId="8757"/>
    <cellStyle name="표준 3 6 4 3 11" xfId="11635"/>
    <cellStyle name="표준 3 6 4 3 2" xfId="259"/>
    <cellStyle name="표준 3 6 4 3 2 2" xfId="979"/>
    <cellStyle name="표준 3 6 4 3 2 2 2" xfId="2419"/>
    <cellStyle name="표준 3 6 4 3 2 2 2 2" xfId="5302"/>
    <cellStyle name="표준 3 6 4 3 2 2 2 3" xfId="8180"/>
    <cellStyle name="표준 3 6 4 3 2 2 2 4" xfId="11061"/>
    <cellStyle name="표준 3 6 4 3 2 2 2 5" xfId="13939"/>
    <cellStyle name="표준 3 6 4 3 2 2 3" xfId="3862"/>
    <cellStyle name="표준 3 6 4 3 2 2 4" xfId="6740"/>
    <cellStyle name="표준 3 6 4 3 2 2 5" xfId="9621"/>
    <cellStyle name="표준 3 6 4 3 2 2 6" xfId="12499"/>
    <cellStyle name="표준 3 6 4 3 2 3" xfId="1699"/>
    <cellStyle name="표준 3 6 4 3 2 3 2" xfId="4582"/>
    <cellStyle name="표준 3 6 4 3 2 3 3" xfId="7460"/>
    <cellStyle name="표준 3 6 4 3 2 3 4" xfId="10341"/>
    <cellStyle name="표준 3 6 4 3 2 3 5" xfId="13219"/>
    <cellStyle name="표준 3 6 4 3 2 4" xfId="3142"/>
    <cellStyle name="표준 3 6 4 3 2 5" xfId="6020"/>
    <cellStyle name="표준 3 6 4 3 2 6" xfId="8901"/>
    <cellStyle name="표준 3 6 4 3 2 7" xfId="11779"/>
    <cellStyle name="표준 3 6 4 3 3" xfId="407"/>
    <cellStyle name="표준 3 6 4 3 3 2" xfId="1127"/>
    <cellStyle name="표준 3 6 4 3 3 2 2" xfId="2567"/>
    <cellStyle name="표준 3 6 4 3 3 2 2 2" xfId="5450"/>
    <cellStyle name="표준 3 6 4 3 3 2 2 3" xfId="8328"/>
    <cellStyle name="표준 3 6 4 3 3 2 2 4" xfId="11209"/>
    <cellStyle name="표준 3 6 4 3 3 2 2 5" xfId="14087"/>
    <cellStyle name="표준 3 6 4 3 3 2 3" xfId="4010"/>
    <cellStyle name="표준 3 6 4 3 3 2 4" xfId="6888"/>
    <cellStyle name="표준 3 6 4 3 3 2 5" xfId="9769"/>
    <cellStyle name="표준 3 6 4 3 3 2 6" xfId="12647"/>
    <cellStyle name="표준 3 6 4 3 3 3" xfId="1847"/>
    <cellStyle name="표준 3 6 4 3 3 3 2" xfId="4730"/>
    <cellStyle name="표준 3 6 4 3 3 3 3" xfId="7608"/>
    <cellStyle name="표준 3 6 4 3 3 3 4" xfId="10489"/>
    <cellStyle name="표준 3 6 4 3 3 3 5" xfId="13367"/>
    <cellStyle name="표준 3 6 4 3 3 4" xfId="3290"/>
    <cellStyle name="표준 3 6 4 3 3 5" xfId="6168"/>
    <cellStyle name="표준 3 6 4 3 3 6" xfId="9049"/>
    <cellStyle name="표준 3 6 4 3 3 7" xfId="11927"/>
    <cellStyle name="표준 3 6 4 3 4" xfId="549"/>
    <cellStyle name="표준 3 6 4 3 4 2" xfId="1269"/>
    <cellStyle name="표준 3 6 4 3 4 2 2" xfId="2709"/>
    <cellStyle name="표준 3 6 4 3 4 2 2 2" xfId="5592"/>
    <cellStyle name="표준 3 6 4 3 4 2 2 3" xfId="8470"/>
    <cellStyle name="표준 3 6 4 3 4 2 2 4" xfId="11351"/>
    <cellStyle name="표준 3 6 4 3 4 2 2 5" xfId="14229"/>
    <cellStyle name="표준 3 6 4 3 4 2 3" xfId="4152"/>
    <cellStyle name="표준 3 6 4 3 4 2 4" xfId="7030"/>
    <cellStyle name="표준 3 6 4 3 4 2 5" xfId="9911"/>
    <cellStyle name="표준 3 6 4 3 4 2 6" xfId="12789"/>
    <cellStyle name="표준 3 6 4 3 4 3" xfId="1989"/>
    <cellStyle name="표준 3 6 4 3 4 3 2" xfId="4872"/>
    <cellStyle name="표준 3 6 4 3 4 3 3" xfId="7750"/>
    <cellStyle name="표준 3 6 4 3 4 3 4" xfId="10631"/>
    <cellStyle name="표준 3 6 4 3 4 3 5" xfId="13509"/>
    <cellStyle name="표준 3 6 4 3 4 4" xfId="3432"/>
    <cellStyle name="표준 3 6 4 3 4 5" xfId="6310"/>
    <cellStyle name="표준 3 6 4 3 4 6" xfId="9191"/>
    <cellStyle name="표준 3 6 4 3 4 7" xfId="12069"/>
    <cellStyle name="표준 3 6 4 3 5" xfId="691"/>
    <cellStyle name="표준 3 6 4 3 5 2" xfId="1411"/>
    <cellStyle name="표준 3 6 4 3 5 2 2" xfId="2851"/>
    <cellStyle name="표준 3 6 4 3 5 2 2 2" xfId="5734"/>
    <cellStyle name="표준 3 6 4 3 5 2 2 3" xfId="8612"/>
    <cellStyle name="표준 3 6 4 3 5 2 2 4" xfId="11493"/>
    <cellStyle name="표준 3 6 4 3 5 2 2 5" xfId="14371"/>
    <cellStyle name="표준 3 6 4 3 5 2 3" xfId="4294"/>
    <cellStyle name="표준 3 6 4 3 5 2 4" xfId="7172"/>
    <cellStyle name="표준 3 6 4 3 5 2 5" xfId="10053"/>
    <cellStyle name="표준 3 6 4 3 5 2 6" xfId="12931"/>
    <cellStyle name="표준 3 6 4 3 5 3" xfId="2131"/>
    <cellStyle name="표준 3 6 4 3 5 3 2" xfId="5014"/>
    <cellStyle name="표준 3 6 4 3 5 3 3" xfId="7892"/>
    <cellStyle name="표준 3 6 4 3 5 3 4" xfId="10773"/>
    <cellStyle name="표준 3 6 4 3 5 3 5" xfId="13651"/>
    <cellStyle name="표준 3 6 4 3 5 4" xfId="3574"/>
    <cellStyle name="표준 3 6 4 3 5 5" xfId="6452"/>
    <cellStyle name="표준 3 6 4 3 5 6" xfId="9333"/>
    <cellStyle name="표준 3 6 4 3 5 7" xfId="12211"/>
    <cellStyle name="표준 3 6 4 3 6" xfId="835"/>
    <cellStyle name="표준 3 6 4 3 6 2" xfId="2275"/>
    <cellStyle name="표준 3 6 4 3 6 2 2" xfId="5158"/>
    <cellStyle name="표준 3 6 4 3 6 2 3" xfId="8036"/>
    <cellStyle name="표준 3 6 4 3 6 2 4" xfId="10917"/>
    <cellStyle name="표준 3 6 4 3 6 2 5" xfId="13795"/>
    <cellStyle name="표준 3 6 4 3 6 3" xfId="3718"/>
    <cellStyle name="표준 3 6 4 3 6 4" xfId="6596"/>
    <cellStyle name="표준 3 6 4 3 6 5" xfId="9477"/>
    <cellStyle name="표준 3 6 4 3 6 6" xfId="12355"/>
    <cellStyle name="표준 3 6 4 3 7" xfId="1555"/>
    <cellStyle name="표준 3 6 4 3 7 2" xfId="4438"/>
    <cellStyle name="표준 3 6 4 3 7 3" xfId="7316"/>
    <cellStyle name="표준 3 6 4 3 7 4" xfId="10197"/>
    <cellStyle name="표준 3 6 4 3 7 5" xfId="13075"/>
    <cellStyle name="표준 3 6 4 3 8" xfId="2998"/>
    <cellStyle name="표준 3 6 4 3 9" xfId="5876"/>
    <cellStyle name="표준 3 6 4 4" xfId="187"/>
    <cellStyle name="표준 3 6 4 4 2" xfId="907"/>
    <cellStyle name="표준 3 6 4 4 2 2" xfId="2347"/>
    <cellStyle name="표준 3 6 4 4 2 2 2" xfId="5230"/>
    <cellStyle name="표준 3 6 4 4 2 2 3" xfId="8108"/>
    <cellStyle name="표준 3 6 4 4 2 2 4" xfId="10989"/>
    <cellStyle name="표준 3 6 4 4 2 2 5" xfId="13867"/>
    <cellStyle name="표준 3 6 4 4 2 3" xfId="3790"/>
    <cellStyle name="표준 3 6 4 4 2 4" xfId="6668"/>
    <cellStyle name="표준 3 6 4 4 2 5" xfId="9549"/>
    <cellStyle name="표준 3 6 4 4 2 6" xfId="12427"/>
    <cellStyle name="표준 3 6 4 4 3" xfId="1627"/>
    <cellStyle name="표준 3 6 4 4 3 2" xfId="4510"/>
    <cellStyle name="표준 3 6 4 4 3 3" xfId="7388"/>
    <cellStyle name="표준 3 6 4 4 3 4" xfId="10269"/>
    <cellStyle name="표준 3 6 4 4 3 5" xfId="13147"/>
    <cellStyle name="표준 3 6 4 4 4" xfId="3070"/>
    <cellStyle name="표준 3 6 4 4 5" xfId="5948"/>
    <cellStyle name="표준 3 6 4 4 6" xfId="8829"/>
    <cellStyle name="표준 3 6 4 4 7" xfId="11707"/>
    <cellStyle name="표준 3 6 4 5" xfId="335"/>
    <cellStyle name="표준 3 6 4 5 2" xfId="1055"/>
    <cellStyle name="표준 3 6 4 5 2 2" xfId="2495"/>
    <cellStyle name="표준 3 6 4 5 2 2 2" xfId="5378"/>
    <cellStyle name="표준 3 6 4 5 2 2 3" xfId="8256"/>
    <cellStyle name="표준 3 6 4 5 2 2 4" xfId="11137"/>
    <cellStyle name="표준 3 6 4 5 2 2 5" xfId="14015"/>
    <cellStyle name="표준 3 6 4 5 2 3" xfId="3938"/>
    <cellStyle name="표준 3 6 4 5 2 4" xfId="6816"/>
    <cellStyle name="표준 3 6 4 5 2 5" xfId="9697"/>
    <cellStyle name="표준 3 6 4 5 2 6" xfId="12575"/>
    <cellStyle name="표준 3 6 4 5 3" xfId="1775"/>
    <cellStyle name="표준 3 6 4 5 3 2" xfId="4658"/>
    <cellStyle name="표준 3 6 4 5 3 3" xfId="7536"/>
    <cellStyle name="표준 3 6 4 5 3 4" xfId="10417"/>
    <cellStyle name="표준 3 6 4 5 3 5" xfId="13295"/>
    <cellStyle name="표준 3 6 4 5 4" xfId="3218"/>
    <cellStyle name="표준 3 6 4 5 5" xfId="6096"/>
    <cellStyle name="표준 3 6 4 5 6" xfId="8977"/>
    <cellStyle name="표준 3 6 4 5 7" xfId="11855"/>
    <cellStyle name="표준 3 6 4 6" xfId="477"/>
    <cellStyle name="표준 3 6 4 6 2" xfId="1197"/>
    <cellStyle name="표준 3 6 4 6 2 2" xfId="2637"/>
    <cellStyle name="표준 3 6 4 6 2 2 2" xfId="5520"/>
    <cellStyle name="표준 3 6 4 6 2 2 3" xfId="8398"/>
    <cellStyle name="표준 3 6 4 6 2 2 4" xfId="11279"/>
    <cellStyle name="표준 3 6 4 6 2 2 5" xfId="14157"/>
    <cellStyle name="표준 3 6 4 6 2 3" xfId="4080"/>
    <cellStyle name="표준 3 6 4 6 2 4" xfId="6958"/>
    <cellStyle name="표준 3 6 4 6 2 5" xfId="9839"/>
    <cellStyle name="표준 3 6 4 6 2 6" xfId="12717"/>
    <cellStyle name="표준 3 6 4 6 3" xfId="1917"/>
    <cellStyle name="표준 3 6 4 6 3 2" xfId="4800"/>
    <cellStyle name="표준 3 6 4 6 3 3" xfId="7678"/>
    <cellStyle name="표준 3 6 4 6 3 4" xfId="10559"/>
    <cellStyle name="표준 3 6 4 6 3 5" xfId="13437"/>
    <cellStyle name="표준 3 6 4 6 4" xfId="3360"/>
    <cellStyle name="표준 3 6 4 6 5" xfId="6238"/>
    <cellStyle name="표준 3 6 4 6 6" xfId="9119"/>
    <cellStyle name="표준 3 6 4 6 7" xfId="11997"/>
    <cellStyle name="표준 3 6 4 7" xfId="619"/>
    <cellStyle name="표준 3 6 4 7 2" xfId="1339"/>
    <cellStyle name="표준 3 6 4 7 2 2" xfId="2779"/>
    <cellStyle name="표준 3 6 4 7 2 2 2" xfId="5662"/>
    <cellStyle name="표준 3 6 4 7 2 2 3" xfId="8540"/>
    <cellStyle name="표준 3 6 4 7 2 2 4" xfId="11421"/>
    <cellStyle name="표준 3 6 4 7 2 2 5" xfId="14299"/>
    <cellStyle name="표준 3 6 4 7 2 3" xfId="4222"/>
    <cellStyle name="표준 3 6 4 7 2 4" xfId="7100"/>
    <cellStyle name="표준 3 6 4 7 2 5" xfId="9981"/>
    <cellStyle name="표준 3 6 4 7 2 6" xfId="12859"/>
    <cellStyle name="표준 3 6 4 7 3" xfId="2059"/>
    <cellStyle name="표준 3 6 4 7 3 2" xfId="4942"/>
    <cellStyle name="표준 3 6 4 7 3 3" xfId="7820"/>
    <cellStyle name="표준 3 6 4 7 3 4" xfId="10701"/>
    <cellStyle name="표준 3 6 4 7 3 5" xfId="13579"/>
    <cellStyle name="표준 3 6 4 7 4" xfId="3502"/>
    <cellStyle name="표준 3 6 4 7 5" xfId="6380"/>
    <cellStyle name="표준 3 6 4 7 6" xfId="9261"/>
    <cellStyle name="표준 3 6 4 7 7" xfId="12139"/>
    <cellStyle name="표준 3 6 4 8" xfId="763"/>
    <cellStyle name="표준 3 6 4 8 2" xfId="2203"/>
    <cellStyle name="표준 3 6 4 8 2 2" xfId="5086"/>
    <cellStyle name="표준 3 6 4 8 2 3" xfId="7964"/>
    <cellStyle name="표준 3 6 4 8 2 4" xfId="10845"/>
    <cellStyle name="표준 3 6 4 8 2 5" xfId="13723"/>
    <cellStyle name="표준 3 6 4 8 3" xfId="3646"/>
    <cellStyle name="표준 3 6 4 8 4" xfId="6524"/>
    <cellStyle name="표준 3 6 4 8 5" xfId="9405"/>
    <cellStyle name="표준 3 6 4 8 6" xfId="12283"/>
    <cellStyle name="표준 3 6 4 9" xfId="1483"/>
    <cellStyle name="표준 3 6 4 9 2" xfId="4366"/>
    <cellStyle name="표준 3 6 4 9 3" xfId="7244"/>
    <cellStyle name="표준 3 6 4 9 4" xfId="10125"/>
    <cellStyle name="표준 3 6 4 9 5" xfId="13003"/>
    <cellStyle name="표준 3 6 5" xfId="54"/>
    <cellStyle name="표준 3 6 5 10" xfId="5815"/>
    <cellStyle name="표준 3 6 5 11" xfId="8696"/>
    <cellStyle name="표준 3 6 5 12" xfId="11574"/>
    <cellStyle name="표준 3 6 5 2" xfId="126"/>
    <cellStyle name="표준 3 6 5 2 10" xfId="8768"/>
    <cellStyle name="표준 3 6 5 2 11" xfId="11646"/>
    <cellStyle name="표준 3 6 5 2 2" xfId="270"/>
    <cellStyle name="표준 3 6 5 2 2 2" xfId="990"/>
    <cellStyle name="표준 3 6 5 2 2 2 2" xfId="2430"/>
    <cellStyle name="표준 3 6 5 2 2 2 2 2" xfId="5313"/>
    <cellStyle name="표준 3 6 5 2 2 2 2 3" xfId="8191"/>
    <cellStyle name="표준 3 6 5 2 2 2 2 4" xfId="11072"/>
    <cellStyle name="표준 3 6 5 2 2 2 2 5" xfId="13950"/>
    <cellStyle name="표준 3 6 5 2 2 2 3" xfId="3873"/>
    <cellStyle name="표준 3 6 5 2 2 2 4" xfId="6751"/>
    <cellStyle name="표준 3 6 5 2 2 2 5" xfId="9632"/>
    <cellStyle name="표준 3 6 5 2 2 2 6" xfId="12510"/>
    <cellStyle name="표준 3 6 5 2 2 3" xfId="1710"/>
    <cellStyle name="표준 3 6 5 2 2 3 2" xfId="4593"/>
    <cellStyle name="표준 3 6 5 2 2 3 3" xfId="7471"/>
    <cellStyle name="표준 3 6 5 2 2 3 4" xfId="10352"/>
    <cellStyle name="표준 3 6 5 2 2 3 5" xfId="13230"/>
    <cellStyle name="표준 3 6 5 2 2 4" xfId="3153"/>
    <cellStyle name="표준 3 6 5 2 2 5" xfId="6031"/>
    <cellStyle name="표준 3 6 5 2 2 6" xfId="8912"/>
    <cellStyle name="표준 3 6 5 2 2 7" xfId="11790"/>
    <cellStyle name="표준 3 6 5 2 3" xfId="418"/>
    <cellStyle name="표준 3 6 5 2 3 2" xfId="1138"/>
    <cellStyle name="표준 3 6 5 2 3 2 2" xfId="2578"/>
    <cellStyle name="표준 3 6 5 2 3 2 2 2" xfId="5461"/>
    <cellStyle name="표준 3 6 5 2 3 2 2 3" xfId="8339"/>
    <cellStyle name="표준 3 6 5 2 3 2 2 4" xfId="11220"/>
    <cellStyle name="표준 3 6 5 2 3 2 2 5" xfId="14098"/>
    <cellStyle name="표준 3 6 5 2 3 2 3" xfId="4021"/>
    <cellStyle name="표준 3 6 5 2 3 2 4" xfId="6899"/>
    <cellStyle name="표준 3 6 5 2 3 2 5" xfId="9780"/>
    <cellStyle name="표준 3 6 5 2 3 2 6" xfId="12658"/>
    <cellStyle name="표준 3 6 5 2 3 3" xfId="1858"/>
    <cellStyle name="표준 3 6 5 2 3 3 2" xfId="4741"/>
    <cellStyle name="표준 3 6 5 2 3 3 3" xfId="7619"/>
    <cellStyle name="표준 3 6 5 2 3 3 4" xfId="10500"/>
    <cellStyle name="표준 3 6 5 2 3 3 5" xfId="13378"/>
    <cellStyle name="표준 3 6 5 2 3 4" xfId="3301"/>
    <cellStyle name="표준 3 6 5 2 3 5" xfId="6179"/>
    <cellStyle name="표준 3 6 5 2 3 6" xfId="9060"/>
    <cellStyle name="표준 3 6 5 2 3 7" xfId="11938"/>
    <cellStyle name="표준 3 6 5 2 4" xfId="560"/>
    <cellStyle name="표준 3 6 5 2 4 2" xfId="1280"/>
    <cellStyle name="표준 3 6 5 2 4 2 2" xfId="2720"/>
    <cellStyle name="표준 3 6 5 2 4 2 2 2" xfId="5603"/>
    <cellStyle name="표준 3 6 5 2 4 2 2 3" xfId="8481"/>
    <cellStyle name="표준 3 6 5 2 4 2 2 4" xfId="11362"/>
    <cellStyle name="표준 3 6 5 2 4 2 2 5" xfId="14240"/>
    <cellStyle name="표준 3 6 5 2 4 2 3" xfId="4163"/>
    <cellStyle name="표준 3 6 5 2 4 2 4" xfId="7041"/>
    <cellStyle name="표준 3 6 5 2 4 2 5" xfId="9922"/>
    <cellStyle name="표준 3 6 5 2 4 2 6" xfId="12800"/>
    <cellStyle name="표준 3 6 5 2 4 3" xfId="2000"/>
    <cellStyle name="표준 3 6 5 2 4 3 2" xfId="4883"/>
    <cellStyle name="표준 3 6 5 2 4 3 3" xfId="7761"/>
    <cellStyle name="표준 3 6 5 2 4 3 4" xfId="10642"/>
    <cellStyle name="표준 3 6 5 2 4 3 5" xfId="13520"/>
    <cellStyle name="표준 3 6 5 2 4 4" xfId="3443"/>
    <cellStyle name="표준 3 6 5 2 4 5" xfId="6321"/>
    <cellStyle name="표준 3 6 5 2 4 6" xfId="9202"/>
    <cellStyle name="표준 3 6 5 2 4 7" xfId="12080"/>
    <cellStyle name="표준 3 6 5 2 5" xfId="702"/>
    <cellStyle name="표준 3 6 5 2 5 2" xfId="1422"/>
    <cellStyle name="표준 3 6 5 2 5 2 2" xfId="2862"/>
    <cellStyle name="표준 3 6 5 2 5 2 2 2" xfId="5745"/>
    <cellStyle name="표준 3 6 5 2 5 2 2 3" xfId="8623"/>
    <cellStyle name="표준 3 6 5 2 5 2 2 4" xfId="11504"/>
    <cellStyle name="표준 3 6 5 2 5 2 2 5" xfId="14382"/>
    <cellStyle name="표준 3 6 5 2 5 2 3" xfId="4305"/>
    <cellStyle name="표준 3 6 5 2 5 2 4" xfId="7183"/>
    <cellStyle name="표준 3 6 5 2 5 2 5" xfId="10064"/>
    <cellStyle name="표준 3 6 5 2 5 2 6" xfId="12942"/>
    <cellStyle name="표준 3 6 5 2 5 3" xfId="2142"/>
    <cellStyle name="표준 3 6 5 2 5 3 2" xfId="5025"/>
    <cellStyle name="표준 3 6 5 2 5 3 3" xfId="7903"/>
    <cellStyle name="표준 3 6 5 2 5 3 4" xfId="10784"/>
    <cellStyle name="표준 3 6 5 2 5 3 5" xfId="13662"/>
    <cellStyle name="표준 3 6 5 2 5 4" xfId="3585"/>
    <cellStyle name="표준 3 6 5 2 5 5" xfId="6463"/>
    <cellStyle name="표준 3 6 5 2 5 6" xfId="9344"/>
    <cellStyle name="표준 3 6 5 2 5 7" xfId="12222"/>
    <cellStyle name="표준 3 6 5 2 6" xfId="846"/>
    <cellStyle name="표준 3 6 5 2 6 2" xfId="2286"/>
    <cellStyle name="표준 3 6 5 2 6 2 2" xfId="5169"/>
    <cellStyle name="표준 3 6 5 2 6 2 3" xfId="8047"/>
    <cellStyle name="표준 3 6 5 2 6 2 4" xfId="10928"/>
    <cellStyle name="표준 3 6 5 2 6 2 5" xfId="13806"/>
    <cellStyle name="표준 3 6 5 2 6 3" xfId="3729"/>
    <cellStyle name="표준 3 6 5 2 6 4" xfId="6607"/>
    <cellStyle name="표준 3 6 5 2 6 5" xfId="9488"/>
    <cellStyle name="표준 3 6 5 2 6 6" xfId="12366"/>
    <cellStyle name="표준 3 6 5 2 7" xfId="1566"/>
    <cellStyle name="표준 3 6 5 2 7 2" xfId="4449"/>
    <cellStyle name="표준 3 6 5 2 7 3" xfId="7327"/>
    <cellStyle name="표준 3 6 5 2 7 4" xfId="10208"/>
    <cellStyle name="표준 3 6 5 2 7 5" xfId="13086"/>
    <cellStyle name="표준 3 6 5 2 8" xfId="3009"/>
    <cellStyle name="표준 3 6 5 2 9" xfId="5887"/>
    <cellStyle name="표준 3 6 5 3" xfId="198"/>
    <cellStyle name="표준 3 6 5 3 2" xfId="918"/>
    <cellStyle name="표준 3 6 5 3 2 2" xfId="2358"/>
    <cellStyle name="표준 3 6 5 3 2 2 2" xfId="5241"/>
    <cellStyle name="표준 3 6 5 3 2 2 3" xfId="8119"/>
    <cellStyle name="표준 3 6 5 3 2 2 4" xfId="11000"/>
    <cellStyle name="표준 3 6 5 3 2 2 5" xfId="13878"/>
    <cellStyle name="표준 3 6 5 3 2 3" xfId="3801"/>
    <cellStyle name="표준 3 6 5 3 2 4" xfId="6679"/>
    <cellStyle name="표준 3 6 5 3 2 5" xfId="9560"/>
    <cellStyle name="표준 3 6 5 3 2 6" xfId="12438"/>
    <cellStyle name="표준 3 6 5 3 3" xfId="1638"/>
    <cellStyle name="표준 3 6 5 3 3 2" xfId="4521"/>
    <cellStyle name="표준 3 6 5 3 3 3" xfId="7399"/>
    <cellStyle name="표준 3 6 5 3 3 4" xfId="10280"/>
    <cellStyle name="표준 3 6 5 3 3 5" xfId="13158"/>
    <cellStyle name="표준 3 6 5 3 4" xfId="3081"/>
    <cellStyle name="표준 3 6 5 3 5" xfId="5959"/>
    <cellStyle name="표준 3 6 5 3 6" xfId="8840"/>
    <cellStyle name="표준 3 6 5 3 7" xfId="11718"/>
    <cellStyle name="표준 3 6 5 4" xfId="346"/>
    <cellStyle name="표준 3 6 5 4 2" xfId="1066"/>
    <cellStyle name="표준 3 6 5 4 2 2" xfId="2506"/>
    <cellStyle name="표준 3 6 5 4 2 2 2" xfId="5389"/>
    <cellStyle name="표준 3 6 5 4 2 2 3" xfId="8267"/>
    <cellStyle name="표준 3 6 5 4 2 2 4" xfId="11148"/>
    <cellStyle name="표준 3 6 5 4 2 2 5" xfId="14026"/>
    <cellStyle name="표준 3 6 5 4 2 3" xfId="3949"/>
    <cellStyle name="표준 3 6 5 4 2 4" xfId="6827"/>
    <cellStyle name="표준 3 6 5 4 2 5" xfId="9708"/>
    <cellStyle name="표준 3 6 5 4 2 6" xfId="12586"/>
    <cellStyle name="표준 3 6 5 4 3" xfId="1786"/>
    <cellStyle name="표준 3 6 5 4 3 2" xfId="4669"/>
    <cellStyle name="표준 3 6 5 4 3 3" xfId="7547"/>
    <cellStyle name="표준 3 6 5 4 3 4" xfId="10428"/>
    <cellStyle name="표준 3 6 5 4 3 5" xfId="13306"/>
    <cellStyle name="표준 3 6 5 4 4" xfId="3229"/>
    <cellStyle name="표준 3 6 5 4 5" xfId="6107"/>
    <cellStyle name="표준 3 6 5 4 6" xfId="8988"/>
    <cellStyle name="표준 3 6 5 4 7" xfId="11866"/>
    <cellStyle name="표준 3 6 5 5" xfId="488"/>
    <cellStyle name="표준 3 6 5 5 2" xfId="1208"/>
    <cellStyle name="표준 3 6 5 5 2 2" xfId="2648"/>
    <cellStyle name="표준 3 6 5 5 2 2 2" xfId="5531"/>
    <cellStyle name="표준 3 6 5 5 2 2 3" xfId="8409"/>
    <cellStyle name="표준 3 6 5 5 2 2 4" xfId="11290"/>
    <cellStyle name="표준 3 6 5 5 2 2 5" xfId="14168"/>
    <cellStyle name="표준 3 6 5 5 2 3" xfId="4091"/>
    <cellStyle name="표준 3 6 5 5 2 4" xfId="6969"/>
    <cellStyle name="표준 3 6 5 5 2 5" xfId="9850"/>
    <cellStyle name="표준 3 6 5 5 2 6" xfId="12728"/>
    <cellStyle name="표준 3 6 5 5 3" xfId="1928"/>
    <cellStyle name="표준 3 6 5 5 3 2" xfId="4811"/>
    <cellStyle name="표준 3 6 5 5 3 3" xfId="7689"/>
    <cellStyle name="표준 3 6 5 5 3 4" xfId="10570"/>
    <cellStyle name="표준 3 6 5 5 3 5" xfId="13448"/>
    <cellStyle name="표준 3 6 5 5 4" xfId="3371"/>
    <cellStyle name="표준 3 6 5 5 5" xfId="6249"/>
    <cellStyle name="표준 3 6 5 5 6" xfId="9130"/>
    <cellStyle name="표준 3 6 5 5 7" xfId="12008"/>
    <cellStyle name="표준 3 6 5 6" xfId="630"/>
    <cellStyle name="표준 3 6 5 6 2" xfId="1350"/>
    <cellStyle name="표준 3 6 5 6 2 2" xfId="2790"/>
    <cellStyle name="표준 3 6 5 6 2 2 2" xfId="5673"/>
    <cellStyle name="표준 3 6 5 6 2 2 3" xfId="8551"/>
    <cellStyle name="표준 3 6 5 6 2 2 4" xfId="11432"/>
    <cellStyle name="표준 3 6 5 6 2 2 5" xfId="14310"/>
    <cellStyle name="표준 3 6 5 6 2 3" xfId="4233"/>
    <cellStyle name="표준 3 6 5 6 2 4" xfId="7111"/>
    <cellStyle name="표준 3 6 5 6 2 5" xfId="9992"/>
    <cellStyle name="표준 3 6 5 6 2 6" xfId="12870"/>
    <cellStyle name="표준 3 6 5 6 3" xfId="2070"/>
    <cellStyle name="표준 3 6 5 6 3 2" xfId="4953"/>
    <cellStyle name="표준 3 6 5 6 3 3" xfId="7831"/>
    <cellStyle name="표준 3 6 5 6 3 4" xfId="10712"/>
    <cellStyle name="표준 3 6 5 6 3 5" xfId="13590"/>
    <cellStyle name="표준 3 6 5 6 4" xfId="3513"/>
    <cellStyle name="표준 3 6 5 6 5" xfId="6391"/>
    <cellStyle name="표준 3 6 5 6 6" xfId="9272"/>
    <cellStyle name="표준 3 6 5 6 7" xfId="12150"/>
    <cellStyle name="표준 3 6 5 7" xfId="774"/>
    <cellStyle name="표준 3 6 5 7 2" xfId="2214"/>
    <cellStyle name="표준 3 6 5 7 2 2" xfId="5097"/>
    <cellStyle name="표준 3 6 5 7 2 3" xfId="7975"/>
    <cellStyle name="표준 3 6 5 7 2 4" xfId="10856"/>
    <cellStyle name="표준 3 6 5 7 2 5" xfId="13734"/>
    <cellStyle name="표준 3 6 5 7 3" xfId="3657"/>
    <cellStyle name="표준 3 6 5 7 4" xfId="6535"/>
    <cellStyle name="표준 3 6 5 7 5" xfId="9416"/>
    <cellStyle name="표준 3 6 5 7 6" xfId="12294"/>
    <cellStyle name="표준 3 6 5 8" xfId="1494"/>
    <cellStyle name="표준 3 6 5 8 2" xfId="4377"/>
    <cellStyle name="표준 3 6 5 8 3" xfId="7255"/>
    <cellStyle name="표준 3 6 5 8 4" xfId="10136"/>
    <cellStyle name="표준 3 6 5 8 5" xfId="13014"/>
    <cellStyle name="표준 3 6 5 9" xfId="2937"/>
    <cellStyle name="표준 3 6 6" xfId="90"/>
    <cellStyle name="표준 3 6 6 10" xfId="8732"/>
    <cellStyle name="표준 3 6 6 11" xfId="11610"/>
    <cellStyle name="표준 3 6 6 2" xfId="234"/>
    <cellStyle name="표준 3 6 6 2 2" xfId="954"/>
    <cellStyle name="표준 3 6 6 2 2 2" xfId="2394"/>
    <cellStyle name="표준 3 6 6 2 2 2 2" xfId="5277"/>
    <cellStyle name="표준 3 6 6 2 2 2 3" xfId="8155"/>
    <cellStyle name="표준 3 6 6 2 2 2 4" xfId="11036"/>
    <cellStyle name="표준 3 6 6 2 2 2 5" xfId="13914"/>
    <cellStyle name="표준 3 6 6 2 2 3" xfId="3837"/>
    <cellStyle name="표준 3 6 6 2 2 4" xfId="6715"/>
    <cellStyle name="표준 3 6 6 2 2 5" xfId="9596"/>
    <cellStyle name="표준 3 6 6 2 2 6" xfId="12474"/>
    <cellStyle name="표준 3 6 6 2 3" xfId="1674"/>
    <cellStyle name="표준 3 6 6 2 3 2" xfId="4557"/>
    <cellStyle name="표준 3 6 6 2 3 3" xfId="7435"/>
    <cellStyle name="표준 3 6 6 2 3 4" xfId="10316"/>
    <cellStyle name="표준 3 6 6 2 3 5" xfId="13194"/>
    <cellStyle name="표준 3 6 6 2 4" xfId="3117"/>
    <cellStyle name="표준 3 6 6 2 5" xfId="5995"/>
    <cellStyle name="표준 3 6 6 2 6" xfId="8876"/>
    <cellStyle name="표준 3 6 6 2 7" xfId="11754"/>
    <cellStyle name="표준 3 6 6 3" xfId="382"/>
    <cellStyle name="표준 3 6 6 3 2" xfId="1102"/>
    <cellStyle name="표준 3 6 6 3 2 2" xfId="2542"/>
    <cellStyle name="표준 3 6 6 3 2 2 2" xfId="5425"/>
    <cellStyle name="표준 3 6 6 3 2 2 3" xfId="8303"/>
    <cellStyle name="표준 3 6 6 3 2 2 4" xfId="11184"/>
    <cellStyle name="표준 3 6 6 3 2 2 5" xfId="14062"/>
    <cellStyle name="표준 3 6 6 3 2 3" xfId="3985"/>
    <cellStyle name="표준 3 6 6 3 2 4" xfId="6863"/>
    <cellStyle name="표준 3 6 6 3 2 5" xfId="9744"/>
    <cellStyle name="표준 3 6 6 3 2 6" xfId="12622"/>
    <cellStyle name="표준 3 6 6 3 3" xfId="1822"/>
    <cellStyle name="표준 3 6 6 3 3 2" xfId="4705"/>
    <cellStyle name="표준 3 6 6 3 3 3" xfId="7583"/>
    <cellStyle name="표준 3 6 6 3 3 4" xfId="10464"/>
    <cellStyle name="표준 3 6 6 3 3 5" xfId="13342"/>
    <cellStyle name="표준 3 6 6 3 4" xfId="3265"/>
    <cellStyle name="표준 3 6 6 3 5" xfId="6143"/>
    <cellStyle name="표준 3 6 6 3 6" xfId="9024"/>
    <cellStyle name="표준 3 6 6 3 7" xfId="11902"/>
    <cellStyle name="표준 3 6 6 4" xfId="524"/>
    <cellStyle name="표준 3 6 6 4 2" xfId="1244"/>
    <cellStyle name="표준 3 6 6 4 2 2" xfId="2684"/>
    <cellStyle name="표준 3 6 6 4 2 2 2" xfId="5567"/>
    <cellStyle name="표준 3 6 6 4 2 2 3" xfId="8445"/>
    <cellStyle name="표준 3 6 6 4 2 2 4" xfId="11326"/>
    <cellStyle name="표준 3 6 6 4 2 2 5" xfId="14204"/>
    <cellStyle name="표준 3 6 6 4 2 3" xfId="4127"/>
    <cellStyle name="표준 3 6 6 4 2 4" xfId="7005"/>
    <cellStyle name="표준 3 6 6 4 2 5" xfId="9886"/>
    <cellStyle name="표준 3 6 6 4 2 6" xfId="12764"/>
    <cellStyle name="표준 3 6 6 4 3" xfId="1964"/>
    <cellStyle name="표준 3 6 6 4 3 2" xfId="4847"/>
    <cellStyle name="표준 3 6 6 4 3 3" xfId="7725"/>
    <cellStyle name="표준 3 6 6 4 3 4" xfId="10606"/>
    <cellStyle name="표준 3 6 6 4 3 5" xfId="13484"/>
    <cellStyle name="표준 3 6 6 4 4" xfId="3407"/>
    <cellStyle name="표준 3 6 6 4 5" xfId="6285"/>
    <cellStyle name="표준 3 6 6 4 6" xfId="9166"/>
    <cellStyle name="표준 3 6 6 4 7" xfId="12044"/>
    <cellStyle name="표준 3 6 6 5" xfId="666"/>
    <cellStyle name="표준 3 6 6 5 2" xfId="1386"/>
    <cellStyle name="표준 3 6 6 5 2 2" xfId="2826"/>
    <cellStyle name="표준 3 6 6 5 2 2 2" xfId="5709"/>
    <cellStyle name="표준 3 6 6 5 2 2 3" xfId="8587"/>
    <cellStyle name="표준 3 6 6 5 2 2 4" xfId="11468"/>
    <cellStyle name="표준 3 6 6 5 2 2 5" xfId="14346"/>
    <cellStyle name="표준 3 6 6 5 2 3" xfId="4269"/>
    <cellStyle name="표준 3 6 6 5 2 4" xfId="7147"/>
    <cellStyle name="표준 3 6 6 5 2 5" xfId="10028"/>
    <cellStyle name="표준 3 6 6 5 2 6" xfId="12906"/>
    <cellStyle name="표준 3 6 6 5 3" xfId="2106"/>
    <cellStyle name="표준 3 6 6 5 3 2" xfId="4989"/>
    <cellStyle name="표준 3 6 6 5 3 3" xfId="7867"/>
    <cellStyle name="표준 3 6 6 5 3 4" xfId="10748"/>
    <cellStyle name="표준 3 6 6 5 3 5" xfId="13626"/>
    <cellStyle name="표준 3 6 6 5 4" xfId="3549"/>
    <cellStyle name="표준 3 6 6 5 5" xfId="6427"/>
    <cellStyle name="표준 3 6 6 5 6" xfId="9308"/>
    <cellStyle name="표준 3 6 6 5 7" xfId="12186"/>
    <cellStyle name="표준 3 6 6 6" xfId="810"/>
    <cellStyle name="표준 3 6 6 6 2" xfId="2250"/>
    <cellStyle name="표준 3 6 6 6 2 2" xfId="5133"/>
    <cellStyle name="표준 3 6 6 6 2 3" xfId="8011"/>
    <cellStyle name="표준 3 6 6 6 2 4" xfId="10892"/>
    <cellStyle name="표준 3 6 6 6 2 5" xfId="13770"/>
    <cellStyle name="표준 3 6 6 6 3" xfId="3693"/>
    <cellStyle name="표준 3 6 6 6 4" xfId="6571"/>
    <cellStyle name="표준 3 6 6 6 5" xfId="9452"/>
    <cellStyle name="표준 3 6 6 6 6" xfId="12330"/>
    <cellStyle name="표준 3 6 6 7" xfId="1530"/>
    <cellStyle name="표준 3 6 6 7 2" xfId="4413"/>
    <cellStyle name="표준 3 6 6 7 3" xfId="7291"/>
    <cellStyle name="표준 3 6 6 7 4" xfId="10172"/>
    <cellStyle name="표준 3 6 6 7 5" xfId="13050"/>
    <cellStyle name="표준 3 6 6 8" xfId="2973"/>
    <cellStyle name="표준 3 6 6 9" xfId="5851"/>
    <cellStyle name="표준 3 6 7" xfId="162"/>
    <cellStyle name="표준 3 6 7 2" xfId="882"/>
    <cellStyle name="표준 3 6 7 2 2" xfId="2322"/>
    <cellStyle name="표준 3 6 7 2 2 2" xfId="5205"/>
    <cellStyle name="표준 3 6 7 2 2 3" xfId="8083"/>
    <cellStyle name="표준 3 6 7 2 2 4" xfId="10964"/>
    <cellStyle name="표준 3 6 7 2 2 5" xfId="13842"/>
    <cellStyle name="표준 3 6 7 2 3" xfId="3765"/>
    <cellStyle name="표준 3 6 7 2 4" xfId="6643"/>
    <cellStyle name="표준 3 6 7 2 5" xfId="9524"/>
    <cellStyle name="표준 3 6 7 2 6" xfId="12402"/>
    <cellStyle name="표준 3 6 7 3" xfId="1602"/>
    <cellStyle name="표준 3 6 7 3 2" xfId="4485"/>
    <cellStyle name="표준 3 6 7 3 3" xfId="7363"/>
    <cellStyle name="표준 3 6 7 3 4" xfId="10244"/>
    <cellStyle name="표준 3 6 7 3 5" xfId="13122"/>
    <cellStyle name="표준 3 6 7 4" xfId="3045"/>
    <cellStyle name="표준 3 6 7 5" xfId="5923"/>
    <cellStyle name="표준 3 6 7 6" xfId="8804"/>
    <cellStyle name="표준 3 6 7 7" xfId="11682"/>
    <cellStyle name="표준 3 6 8" xfId="309"/>
    <cellStyle name="표준 3 6 8 2" xfId="1029"/>
    <cellStyle name="표준 3 6 8 2 2" xfId="2469"/>
    <cellStyle name="표준 3 6 8 2 2 2" xfId="5352"/>
    <cellStyle name="표준 3 6 8 2 2 3" xfId="8230"/>
    <cellStyle name="표준 3 6 8 2 2 4" xfId="11111"/>
    <cellStyle name="표준 3 6 8 2 2 5" xfId="13989"/>
    <cellStyle name="표준 3 6 8 2 3" xfId="3912"/>
    <cellStyle name="표준 3 6 8 2 4" xfId="6790"/>
    <cellStyle name="표준 3 6 8 2 5" xfId="9671"/>
    <cellStyle name="표준 3 6 8 2 6" xfId="12549"/>
    <cellStyle name="표준 3 6 8 3" xfId="1749"/>
    <cellStyle name="표준 3 6 8 3 2" xfId="4632"/>
    <cellStyle name="표준 3 6 8 3 3" xfId="7510"/>
    <cellStyle name="표준 3 6 8 3 4" xfId="10391"/>
    <cellStyle name="표준 3 6 8 3 5" xfId="13269"/>
    <cellStyle name="표준 3 6 8 4" xfId="3192"/>
    <cellStyle name="표준 3 6 8 5" xfId="6070"/>
    <cellStyle name="표준 3 6 8 6" xfId="8951"/>
    <cellStyle name="표준 3 6 8 7" xfId="11829"/>
    <cellStyle name="표준 3 6 9" xfId="452"/>
    <cellStyle name="표준 3 6 9 2" xfId="1172"/>
    <cellStyle name="표준 3 6 9 2 2" xfId="2612"/>
    <cellStyle name="표준 3 6 9 2 2 2" xfId="5495"/>
    <cellStyle name="표준 3 6 9 2 2 3" xfId="8373"/>
    <cellStyle name="표준 3 6 9 2 2 4" xfId="11254"/>
    <cellStyle name="표준 3 6 9 2 2 5" xfId="14132"/>
    <cellStyle name="표준 3 6 9 2 3" xfId="4055"/>
    <cellStyle name="표준 3 6 9 2 4" xfId="6933"/>
    <cellStyle name="표준 3 6 9 2 5" xfId="9814"/>
    <cellStyle name="표준 3 6 9 2 6" xfId="12692"/>
    <cellStyle name="표준 3 6 9 3" xfId="1892"/>
    <cellStyle name="표준 3 6 9 3 2" xfId="4775"/>
    <cellStyle name="표준 3 6 9 3 3" xfId="7653"/>
    <cellStyle name="표준 3 6 9 3 4" xfId="10534"/>
    <cellStyle name="표준 3 6 9 3 5" xfId="13412"/>
    <cellStyle name="표준 3 6 9 4" xfId="3335"/>
    <cellStyle name="표준 3 6 9 5" xfId="6213"/>
    <cellStyle name="표준 3 6 9 6" xfId="9094"/>
    <cellStyle name="표준 3 6 9 7" xfId="11972"/>
    <cellStyle name="표준 3 7" xfId="44"/>
    <cellStyle name="표준 3 7 10" xfId="1484"/>
    <cellStyle name="표준 3 7 10 2" xfId="4367"/>
    <cellStyle name="표준 3 7 10 3" xfId="7245"/>
    <cellStyle name="표준 3 7 10 4" xfId="10126"/>
    <cellStyle name="표준 3 7 10 5" xfId="13004"/>
    <cellStyle name="표준 3 7 11" xfId="2927"/>
    <cellStyle name="표준 3 7 12" xfId="5805"/>
    <cellStyle name="표준 3 7 13" xfId="8686"/>
    <cellStyle name="표준 3 7 14" xfId="11564"/>
    <cellStyle name="표준 3 7 2" xfId="45"/>
    <cellStyle name="표준 3 7 2 10" xfId="2928"/>
    <cellStyle name="표준 3 7 2 11" xfId="5806"/>
    <cellStyle name="표준 3 7 2 12" xfId="8687"/>
    <cellStyle name="표준 3 7 2 13" xfId="11565"/>
    <cellStyle name="표준 3 7 2 2" xfId="81"/>
    <cellStyle name="표준 3 7 2 2 10" xfId="5842"/>
    <cellStyle name="표준 3 7 2 2 11" xfId="8723"/>
    <cellStyle name="표준 3 7 2 2 12" xfId="11601"/>
    <cellStyle name="표준 3 7 2 2 2" xfId="153"/>
    <cellStyle name="표준 3 7 2 2 2 10" xfId="8795"/>
    <cellStyle name="표준 3 7 2 2 2 11" xfId="11673"/>
    <cellStyle name="표준 3 7 2 2 2 2" xfId="297"/>
    <cellStyle name="표준 3 7 2 2 2 2 2" xfId="1017"/>
    <cellStyle name="표준 3 7 2 2 2 2 2 2" xfId="2457"/>
    <cellStyle name="표준 3 7 2 2 2 2 2 2 2" xfId="5340"/>
    <cellStyle name="표준 3 7 2 2 2 2 2 2 3" xfId="8218"/>
    <cellStyle name="표준 3 7 2 2 2 2 2 2 4" xfId="11099"/>
    <cellStyle name="표준 3 7 2 2 2 2 2 2 5" xfId="13977"/>
    <cellStyle name="표준 3 7 2 2 2 2 2 3" xfId="3900"/>
    <cellStyle name="표준 3 7 2 2 2 2 2 4" xfId="6778"/>
    <cellStyle name="표준 3 7 2 2 2 2 2 5" xfId="9659"/>
    <cellStyle name="표준 3 7 2 2 2 2 2 6" xfId="12537"/>
    <cellStyle name="표준 3 7 2 2 2 2 3" xfId="1737"/>
    <cellStyle name="표준 3 7 2 2 2 2 3 2" xfId="4620"/>
    <cellStyle name="표준 3 7 2 2 2 2 3 3" xfId="7498"/>
    <cellStyle name="표준 3 7 2 2 2 2 3 4" xfId="10379"/>
    <cellStyle name="표준 3 7 2 2 2 2 3 5" xfId="13257"/>
    <cellStyle name="표준 3 7 2 2 2 2 4" xfId="3180"/>
    <cellStyle name="표준 3 7 2 2 2 2 5" xfId="6058"/>
    <cellStyle name="표준 3 7 2 2 2 2 6" xfId="8939"/>
    <cellStyle name="표준 3 7 2 2 2 2 7" xfId="11817"/>
    <cellStyle name="표준 3 7 2 2 2 3" xfId="445"/>
    <cellStyle name="표준 3 7 2 2 2 3 2" xfId="1165"/>
    <cellStyle name="표준 3 7 2 2 2 3 2 2" xfId="2605"/>
    <cellStyle name="표준 3 7 2 2 2 3 2 2 2" xfId="5488"/>
    <cellStyle name="표준 3 7 2 2 2 3 2 2 3" xfId="8366"/>
    <cellStyle name="표준 3 7 2 2 2 3 2 2 4" xfId="11247"/>
    <cellStyle name="표준 3 7 2 2 2 3 2 2 5" xfId="14125"/>
    <cellStyle name="표준 3 7 2 2 2 3 2 3" xfId="4048"/>
    <cellStyle name="표준 3 7 2 2 2 3 2 4" xfId="6926"/>
    <cellStyle name="표준 3 7 2 2 2 3 2 5" xfId="9807"/>
    <cellStyle name="표준 3 7 2 2 2 3 2 6" xfId="12685"/>
    <cellStyle name="표준 3 7 2 2 2 3 3" xfId="1885"/>
    <cellStyle name="표준 3 7 2 2 2 3 3 2" xfId="4768"/>
    <cellStyle name="표준 3 7 2 2 2 3 3 3" xfId="7646"/>
    <cellStyle name="표준 3 7 2 2 2 3 3 4" xfId="10527"/>
    <cellStyle name="표준 3 7 2 2 2 3 3 5" xfId="13405"/>
    <cellStyle name="표준 3 7 2 2 2 3 4" xfId="3328"/>
    <cellStyle name="표준 3 7 2 2 2 3 5" xfId="6206"/>
    <cellStyle name="표준 3 7 2 2 2 3 6" xfId="9087"/>
    <cellStyle name="표준 3 7 2 2 2 3 7" xfId="11965"/>
    <cellStyle name="표준 3 7 2 2 2 4" xfId="587"/>
    <cellStyle name="표준 3 7 2 2 2 4 2" xfId="1307"/>
    <cellStyle name="표준 3 7 2 2 2 4 2 2" xfId="2747"/>
    <cellStyle name="표준 3 7 2 2 2 4 2 2 2" xfId="5630"/>
    <cellStyle name="표준 3 7 2 2 2 4 2 2 3" xfId="8508"/>
    <cellStyle name="표준 3 7 2 2 2 4 2 2 4" xfId="11389"/>
    <cellStyle name="표준 3 7 2 2 2 4 2 2 5" xfId="14267"/>
    <cellStyle name="표준 3 7 2 2 2 4 2 3" xfId="4190"/>
    <cellStyle name="표준 3 7 2 2 2 4 2 4" xfId="7068"/>
    <cellStyle name="표준 3 7 2 2 2 4 2 5" xfId="9949"/>
    <cellStyle name="표준 3 7 2 2 2 4 2 6" xfId="12827"/>
    <cellStyle name="표준 3 7 2 2 2 4 3" xfId="2027"/>
    <cellStyle name="표준 3 7 2 2 2 4 3 2" xfId="4910"/>
    <cellStyle name="표준 3 7 2 2 2 4 3 3" xfId="7788"/>
    <cellStyle name="표준 3 7 2 2 2 4 3 4" xfId="10669"/>
    <cellStyle name="표준 3 7 2 2 2 4 3 5" xfId="13547"/>
    <cellStyle name="표준 3 7 2 2 2 4 4" xfId="3470"/>
    <cellStyle name="표준 3 7 2 2 2 4 5" xfId="6348"/>
    <cellStyle name="표준 3 7 2 2 2 4 6" xfId="9229"/>
    <cellStyle name="표준 3 7 2 2 2 4 7" xfId="12107"/>
    <cellStyle name="표준 3 7 2 2 2 5" xfId="729"/>
    <cellStyle name="표준 3 7 2 2 2 5 2" xfId="1449"/>
    <cellStyle name="표준 3 7 2 2 2 5 2 2" xfId="2889"/>
    <cellStyle name="표준 3 7 2 2 2 5 2 2 2" xfId="5772"/>
    <cellStyle name="표준 3 7 2 2 2 5 2 2 3" xfId="8650"/>
    <cellStyle name="표준 3 7 2 2 2 5 2 2 4" xfId="11531"/>
    <cellStyle name="표준 3 7 2 2 2 5 2 2 5" xfId="14409"/>
    <cellStyle name="표준 3 7 2 2 2 5 2 3" xfId="4332"/>
    <cellStyle name="표준 3 7 2 2 2 5 2 4" xfId="7210"/>
    <cellStyle name="표준 3 7 2 2 2 5 2 5" xfId="10091"/>
    <cellStyle name="표준 3 7 2 2 2 5 2 6" xfId="12969"/>
    <cellStyle name="표준 3 7 2 2 2 5 3" xfId="2169"/>
    <cellStyle name="표준 3 7 2 2 2 5 3 2" xfId="5052"/>
    <cellStyle name="표준 3 7 2 2 2 5 3 3" xfId="7930"/>
    <cellStyle name="표준 3 7 2 2 2 5 3 4" xfId="10811"/>
    <cellStyle name="표준 3 7 2 2 2 5 3 5" xfId="13689"/>
    <cellStyle name="표준 3 7 2 2 2 5 4" xfId="3612"/>
    <cellStyle name="표준 3 7 2 2 2 5 5" xfId="6490"/>
    <cellStyle name="표준 3 7 2 2 2 5 6" xfId="9371"/>
    <cellStyle name="표준 3 7 2 2 2 5 7" xfId="12249"/>
    <cellStyle name="표준 3 7 2 2 2 6" xfId="873"/>
    <cellStyle name="표준 3 7 2 2 2 6 2" xfId="2313"/>
    <cellStyle name="표준 3 7 2 2 2 6 2 2" xfId="5196"/>
    <cellStyle name="표준 3 7 2 2 2 6 2 3" xfId="8074"/>
    <cellStyle name="표준 3 7 2 2 2 6 2 4" xfId="10955"/>
    <cellStyle name="표준 3 7 2 2 2 6 2 5" xfId="13833"/>
    <cellStyle name="표준 3 7 2 2 2 6 3" xfId="3756"/>
    <cellStyle name="표준 3 7 2 2 2 6 4" xfId="6634"/>
    <cellStyle name="표준 3 7 2 2 2 6 5" xfId="9515"/>
    <cellStyle name="표준 3 7 2 2 2 6 6" xfId="12393"/>
    <cellStyle name="표준 3 7 2 2 2 7" xfId="1593"/>
    <cellStyle name="표준 3 7 2 2 2 7 2" xfId="4476"/>
    <cellStyle name="표준 3 7 2 2 2 7 3" xfId="7354"/>
    <cellStyle name="표준 3 7 2 2 2 7 4" xfId="10235"/>
    <cellStyle name="표준 3 7 2 2 2 7 5" xfId="13113"/>
    <cellStyle name="표준 3 7 2 2 2 8" xfId="3036"/>
    <cellStyle name="표준 3 7 2 2 2 9" xfId="5914"/>
    <cellStyle name="표준 3 7 2 2 3" xfId="225"/>
    <cellStyle name="표준 3 7 2 2 3 2" xfId="945"/>
    <cellStyle name="표준 3 7 2 2 3 2 2" xfId="2385"/>
    <cellStyle name="표준 3 7 2 2 3 2 2 2" xfId="5268"/>
    <cellStyle name="표준 3 7 2 2 3 2 2 3" xfId="8146"/>
    <cellStyle name="표준 3 7 2 2 3 2 2 4" xfId="11027"/>
    <cellStyle name="표준 3 7 2 2 3 2 2 5" xfId="13905"/>
    <cellStyle name="표준 3 7 2 2 3 2 3" xfId="3828"/>
    <cellStyle name="표준 3 7 2 2 3 2 4" xfId="6706"/>
    <cellStyle name="표준 3 7 2 2 3 2 5" xfId="9587"/>
    <cellStyle name="표준 3 7 2 2 3 2 6" xfId="12465"/>
    <cellStyle name="표준 3 7 2 2 3 3" xfId="1665"/>
    <cellStyle name="표준 3 7 2 2 3 3 2" xfId="4548"/>
    <cellStyle name="표준 3 7 2 2 3 3 3" xfId="7426"/>
    <cellStyle name="표준 3 7 2 2 3 3 4" xfId="10307"/>
    <cellStyle name="표준 3 7 2 2 3 3 5" xfId="13185"/>
    <cellStyle name="표준 3 7 2 2 3 4" xfId="3108"/>
    <cellStyle name="표준 3 7 2 2 3 5" xfId="5986"/>
    <cellStyle name="표준 3 7 2 2 3 6" xfId="8867"/>
    <cellStyle name="표준 3 7 2 2 3 7" xfId="11745"/>
    <cellStyle name="표준 3 7 2 2 4" xfId="373"/>
    <cellStyle name="표준 3 7 2 2 4 2" xfId="1093"/>
    <cellStyle name="표준 3 7 2 2 4 2 2" xfId="2533"/>
    <cellStyle name="표준 3 7 2 2 4 2 2 2" xfId="5416"/>
    <cellStyle name="표준 3 7 2 2 4 2 2 3" xfId="8294"/>
    <cellStyle name="표준 3 7 2 2 4 2 2 4" xfId="11175"/>
    <cellStyle name="표준 3 7 2 2 4 2 2 5" xfId="14053"/>
    <cellStyle name="표준 3 7 2 2 4 2 3" xfId="3976"/>
    <cellStyle name="표준 3 7 2 2 4 2 4" xfId="6854"/>
    <cellStyle name="표준 3 7 2 2 4 2 5" xfId="9735"/>
    <cellStyle name="표준 3 7 2 2 4 2 6" xfId="12613"/>
    <cellStyle name="표준 3 7 2 2 4 3" xfId="1813"/>
    <cellStyle name="표준 3 7 2 2 4 3 2" xfId="4696"/>
    <cellStyle name="표준 3 7 2 2 4 3 3" xfId="7574"/>
    <cellStyle name="표준 3 7 2 2 4 3 4" xfId="10455"/>
    <cellStyle name="표준 3 7 2 2 4 3 5" xfId="13333"/>
    <cellStyle name="표준 3 7 2 2 4 4" xfId="3256"/>
    <cellStyle name="표준 3 7 2 2 4 5" xfId="6134"/>
    <cellStyle name="표준 3 7 2 2 4 6" xfId="9015"/>
    <cellStyle name="표준 3 7 2 2 4 7" xfId="11893"/>
    <cellStyle name="표준 3 7 2 2 5" xfId="515"/>
    <cellStyle name="표준 3 7 2 2 5 2" xfId="1235"/>
    <cellStyle name="표준 3 7 2 2 5 2 2" xfId="2675"/>
    <cellStyle name="표준 3 7 2 2 5 2 2 2" xfId="5558"/>
    <cellStyle name="표준 3 7 2 2 5 2 2 3" xfId="8436"/>
    <cellStyle name="표준 3 7 2 2 5 2 2 4" xfId="11317"/>
    <cellStyle name="표준 3 7 2 2 5 2 2 5" xfId="14195"/>
    <cellStyle name="표준 3 7 2 2 5 2 3" xfId="4118"/>
    <cellStyle name="표준 3 7 2 2 5 2 4" xfId="6996"/>
    <cellStyle name="표준 3 7 2 2 5 2 5" xfId="9877"/>
    <cellStyle name="표준 3 7 2 2 5 2 6" xfId="12755"/>
    <cellStyle name="표준 3 7 2 2 5 3" xfId="1955"/>
    <cellStyle name="표준 3 7 2 2 5 3 2" xfId="4838"/>
    <cellStyle name="표준 3 7 2 2 5 3 3" xfId="7716"/>
    <cellStyle name="표준 3 7 2 2 5 3 4" xfId="10597"/>
    <cellStyle name="표준 3 7 2 2 5 3 5" xfId="13475"/>
    <cellStyle name="표준 3 7 2 2 5 4" xfId="3398"/>
    <cellStyle name="표준 3 7 2 2 5 5" xfId="6276"/>
    <cellStyle name="표준 3 7 2 2 5 6" xfId="9157"/>
    <cellStyle name="표준 3 7 2 2 5 7" xfId="12035"/>
    <cellStyle name="표준 3 7 2 2 6" xfId="657"/>
    <cellStyle name="표준 3 7 2 2 6 2" xfId="1377"/>
    <cellStyle name="표준 3 7 2 2 6 2 2" xfId="2817"/>
    <cellStyle name="표준 3 7 2 2 6 2 2 2" xfId="5700"/>
    <cellStyle name="표준 3 7 2 2 6 2 2 3" xfId="8578"/>
    <cellStyle name="표준 3 7 2 2 6 2 2 4" xfId="11459"/>
    <cellStyle name="표준 3 7 2 2 6 2 2 5" xfId="14337"/>
    <cellStyle name="표준 3 7 2 2 6 2 3" xfId="4260"/>
    <cellStyle name="표준 3 7 2 2 6 2 4" xfId="7138"/>
    <cellStyle name="표준 3 7 2 2 6 2 5" xfId="10019"/>
    <cellStyle name="표준 3 7 2 2 6 2 6" xfId="12897"/>
    <cellStyle name="표준 3 7 2 2 6 3" xfId="2097"/>
    <cellStyle name="표준 3 7 2 2 6 3 2" xfId="4980"/>
    <cellStyle name="표준 3 7 2 2 6 3 3" xfId="7858"/>
    <cellStyle name="표준 3 7 2 2 6 3 4" xfId="10739"/>
    <cellStyle name="표준 3 7 2 2 6 3 5" xfId="13617"/>
    <cellStyle name="표준 3 7 2 2 6 4" xfId="3540"/>
    <cellStyle name="표준 3 7 2 2 6 5" xfId="6418"/>
    <cellStyle name="표준 3 7 2 2 6 6" xfId="9299"/>
    <cellStyle name="표준 3 7 2 2 6 7" xfId="12177"/>
    <cellStyle name="표준 3 7 2 2 7" xfId="801"/>
    <cellStyle name="표준 3 7 2 2 7 2" xfId="2241"/>
    <cellStyle name="표준 3 7 2 2 7 2 2" xfId="5124"/>
    <cellStyle name="표준 3 7 2 2 7 2 3" xfId="8002"/>
    <cellStyle name="표준 3 7 2 2 7 2 4" xfId="10883"/>
    <cellStyle name="표준 3 7 2 2 7 2 5" xfId="13761"/>
    <cellStyle name="표준 3 7 2 2 7 3" xfId="3684"/>
    <cellStyle name="표준 3 7 2 2 7 4" xfId="6562"/>
    <cellStyle name="표준 3 7 2 2 7 5" xfId="9443"/>
    <cellStyle name="표준 3 7 2 2 7 6" xfId="12321"/>
    <cellStyle name="표준 3 7 2 2 8" xfId="1521"/>
    <cellStyle name="표준 3 7 2 2 8 2" xfId="4404"/>
    <cellStyle name="표준 3 7 2 2 8 3" xfId="7282"/>
    <cellStyle name="표준 3 7 2 2 8 4" xfId="10163"/>
    <cellStyle name="표준 3 7 2 2 8 5" xfId="13041"/>
    <cellStyle name="표준 3 7 2 2 9" xfId="2964"/>
    <cellStyle name="표준 3 7 2 3" xfId="117"/>
    <cellStyle name="표준 3 7 2 3 10" xfId="8759"/>
    <cellStyle name="표준 3 7 2 3 11" xfId="11637"/>
    <cellStyle name="표준 3 7 2 3 2" xfId="261"/>
    <cellStyle name="표준 3 7 2 3 2 2" xfId="981"/>
    <cellStyle name="표준 3 7 2 3 2 2 2" xfId="2421"/>
    <cellStyle name="표준 3 7 2 3 2 2 2 2" xfId="5304"/>
    <cellStyle name="표준 3 7 2 3 2 2 2 3" xfId="8182"/>
    <cellStyle name="표준 3 7 2 3 2 2 2 4" xfId="11063"/>
    <cellStyle name="표준 3 7 2 3 2 2 2 5" xfId="13941"/>
    <cellStyle name="표준 3 7 2 3 2 2 3" xfId="3864"/>
    <cellStyle name="표준 3 7 2 3 2 2 4" xfId="6742"/>
    <cellStyle name="표준 3 7 2 3 2 2 5" xfId="9623"/>
    <cellStyle name="표준 3 7 2 3 2 2 6" xfId="12501"/>
    <cellStyle name="표준 3 7 2 3 2 3" xfId="1701"/>
    <cellStyle name="표준 3 7 2 3 2 3 2" xfId="4584"/>
    <cellStyle name="표준 3 7 2 3 2 3 3" xfId="7462"/>
    <cellStyle name="표준 3 7 2 3 2 3 4" xfId="10343"/>
    <cellStyle name="표준 3 7 2 3 2 3 5" xfId="13221"/>
    <cellStyle name="표준 3 7 2 3 2 4" xfId="3144"/>
    <cellStyle name="표준 3 7 2 3 2 5" xfId="6022"/>
    <cellStyle name="표준 3 7 2 3 2 6" xfId="8903"/>
    <cellStyle name="표준 3 7 2 3 2 7" xfId="11781"/>
    <cellStyle name="표준 3 7 2 3 3" xfId="409"/>
    <cellStyle name="표준 3 7 2 3 3 2" xfId="1129"/>
    <cellStyle name="표준 3 7 2 3 3 2 2" xfId="2569"/>
    <cellStyle name="표준 3 7 2 3 3 2 2 2" xfId="5452"/>
    <cellStyle name="표준 3 7 2 3 3 2 2 3" xfId="8330"/>
    <cellStyle name="표준 3 7 2 3 3 2 2 4" xfId="11211"/>
    <cellStyle name="표준 3 7 2 3 3 2 2 5" xfId="14089"/>
    <cellStyle name="표준 3 7 2 3 3 2 3" xfId="4012"/>
    <cellStyle name="표준 3 7 2 3 3 2 4" xfId="6890"/>
    <cellStyle name="표준 3 7 2 3 3 2 5" xfId="9771"/>
    <cellStyle name="표준 3 7 2 3 3 2 6" xfId="12649"/>
    <cellStyle name="표준 3 7 2 3 3 3" xfId="1849"/>
    <cellStyle name="표준 3 7 2 3 3 3 2" xfId="4732"/>
    <cellStyle name="표준 3 7 2 3 3 3 3" xfId="7610"/>
    <cellStyle name="표준 3 7 2 3 3 3 4" xfId="10491"/>
    <cellStyle name="표준 3 7 2 3 3 3 5" xfId="13369"/>
    <cellStyle name="표준 3 7 2 3 3 4" xfId="3292"/>
    <cellStyle name="표준 3 7 2 3 3 5" xfId="6170"/>
    <cellStyle name="표준 3 7 2 3 3 6" xfId="9051"/>
    <cellStyle name="표준 3 7 2 3 3 7" xfId="11929"/>
    <cellStyle name="표준 3 7 2 3 4" xfId="551"/>
    <cellStyle name="표준 3 7 2 3 4 2" xfId="1271"/>
    <cellStyle name="표준 3 7 2 3 4 2 2" xfId="2711"/>
    <cellStyle name="표준 3 7 2 3 4 2 2 2" xfId="5594"/>
    <cellStyle name="표준 3 7 2 3 4 2 2 3" xfId="8472"/>
    <cellStyle name="표준 3 7 2 3 4 2 2 4" xfId="11353"/>
    <cellStyle name="표준 3 7 2 3 4 2 2 5" xfId="14231"/>
    <cellStyle name="표준 3 7 2 3 4 2 3" xfId="4154"/>
    <cellStyle name="표준 3 7 2 3 4 2 4" xfId="7032"/>
    <cellStyle name="표준 3 7 2 3 4 2 5" xfId="9913"/>
    <cellStyle name="표준 3 7 2 3 4 2 6" xfId="12791"/>
    <cellStyle name="표준 3 7 2 3 4 3" xfId="1991"/>
    <cellStyle name="표준 3 7 2 3 4 3 2" xfId="4874"/>
    <cellStyle name="표준 3 7 2 3 4 3 3" xfId="7752"/>
    <cellStyle name="표준 3 7 2 3 4 3 4" xfId="10633"/>
    <cellStyle name="표준 3 7 2 3 4 3 5" xfId="13511"/>
    <cellStyle name="표준 3 7 2 3 4 4" xfId="3434"/>
    <cellStyle name="표준 3 7 2 3 4 5" xfId="6312"/>
    <cellStyle name="표준 3 7 2 3 4 6" xfId="9193"/>
    <cellStyle name="표준 3 7 2 3 4 7" xfId="12071"/>
    <cellStyle name="표준 3 7 2 3 5" xfId="693"/>
    <cellStyle name="표준 3 7 2 3 5 2" xfId="1413"/>
    <cellStyle name="표준 3 7 2 3 5 2 2" xfId="2853"/>
    <cellStyle name="표준 3 7 2 3 5 2 2 2" xfId="5736"/>
    <cellStyle name="표준 3 7 2 3 5 2 2 3" xfId="8614"/>
    <cellStyle name="표준 3 7 2 3 5 2 2 4" xfId="11495"/>
    <cellStyle name="표준 3 7 2 3 5 2 2 5" xfId="14373"/>
    <cellStyle name="표준 3 7 2 3 5 2 3" xfId="4296"/>
    <cellStyle name="표준 3 7 2 3 5 2 4" xfId="7174"/>
    <cellStyle name="표준 3 7 2 3 5 2 5" xfId="10055"/>
    <cellStyle name="표준 3 7 2 3 5 2 6" xfId="12933"/>
    <cellStyle name="표준 3 7 2 3 5 3" xfId="2133"/>
    <cellStyle name="표준 3 7 2 3 5 3 2" xfId="5016"/>
    <cellStyle name="표준 3 7 2 3 5 3 3" xfId="7894"/>
    <cellStyle name="표준 3 7 2 3 5 3 4" xfId="10775"/>
    <cellStyle name="표준 3 7 2 3 5 3 5" xfId="13653"/>
    <cellStyle name="표준 3 7 2 3 5 4" xfId="3576"/>
    <cellStyle name="표준 3 7 2 3 5 5" xfId="6454"/>
    <cellStyle name="표준 3 7 2 3 5 6" xfId="9335"/>
    <cellStyle name="표준 3 7 2 3 5 7" xfId="12213"/>
    <cellStyle name="표준 3 7 2 3 6" xfId="837"/>
    <cellStyle name="표준 3 7 2 3 6 2" xfId="2277"/>
    <cellStyle name="표준 3 7 2 3 6 2 2" xfId="5160"/>
    <cellStyle name="표준 3 7 2 3 6 2 3" xfId="8038"/>
    <cellStyle name="표준 3 7 2 3 6 2 4" xfId="10919"/>
    <cellStyle name="표준 3 7 2 3 6 2 5" xfId="13797"/>
    <cellStyle name="표준 3 7 2 3 6 3" xfId="3720"/>
    <cellStyle name="표준 3 7 2 3 6 4" xfId="6598"/>
    <cellStyle name="표준 3 7 2 3 6 5" xfId="9479"/>
    <cellStyle name="표준 3 7 2 3 6 6" xfId="12357"/>
    <cellStyle name="표준 3 7 2 3 7" xfId="1557"/>
    <cellStyle name="표준 3 7 2 3 7 2" xfId="4440"/>
    <cellStyle name="표준 3 7 2 3 7 3" xfId="7318"/>
    <cellStyle name="표준 3 7 2 3 7 4" xfId="10199"/>
    <cellStyle name="표준 3 7 2 3 7 5" xfId="13077"/>
    <cellStyle name="표준 3 7 2 3 8" xfId="3000"/>
    <cellStyle name="표준 3 7 2 3 9" xfId="5878"/>
    <cellStyle name="표준 3 7 2 4" xfId="189"/>
    <cellStyle name="표준 3 7 2 4 2" xfId="909"/>
    <cellStyle name="표준 3 7 2 4 2 2" xfId="2349"/>
    <cellStyle name="표준 3 7 2 4 2 2 2" xfId="5232"/>
    <cellStyle name="표준 3 7 2 4 2 2 3" xfId="8110"/>
    <cellStyle name="표준 3 7 2 4 2 2 4" xfId="10991"/>
    <cellStyle name="표준 3 7 2 4 2 2 5" xfId="13869"/>
    <cellStyle name="표준 3 7 2 4 2 3" xfId="3792"/>
    <cellStyle name="표준 3 7 2 4 2 4" xfId="6670"/>
    <cellStyle name="표준 3 7 2 4 2 5" xfId="9551"/>
    <cellStyle name="표준 3 7 2 4 2 6" xfId="12429"/>
    <cellStyle name="표준 3 7 2 4 3" xfId="1629"/>
    <cellStyle name="표준 3 7 2 4 3 2" xfId="4512"/>
    <cellStyle name="표준 3 7 2 4 3 3" xfId="7390"/>
    <cellStyle name="표준 3 7 2 4 3 4" xfId="10271"/>
    <cellStyle name="표준 3 7 2 4 3 5" xfId="13149"/>
    <cellStyle name="표준 3 7 2 4 4" xfId="3072"/>
    <cellStyle name="표준 3 7 2 4 5" xfId="5950"/>
    <cellStyle name="표준 3 7 2 4 6" xfId="8831"/>
    <cellStyle name="표준 3 7 2 4 7" xfId="11709"/>
    <cellStyle name="표준 3 7 2 5" xfId="337"/>
    <cellStyle name="표준 3 7 2 5 2" xfId="1057"/>
    <cellStyle name="표준 3 7 2 5 2 2" xfId="2497"/>
    <cellStyle name="표준 3 7 2 5 2 2 2" xfId="5380"/>
    <cellStyle name="표준 3 7 2 5 2 2 3" xfId="8258"/>
    <cellStyle name="표준 3 7 2 5 2 2 4" xfId="11139"/>
    <cellStyle name="표준 3 7 2 5 2 2 5" xfId="14017"/>
    <cellStyle name="표준 3 7 2 5 2 3" xfId="3940"/>
    <cellStyle name="표준 3 7 2 5 2 4" xfId="6818"/>
    <cellStyle name="표준 3 7 2 5 2 5" xfId="9699"/>
    <cellStyle name="표준 3 7 2 5 2 6" xfId="12577"/>
    <cellStyle name="표준 3 7 2 5 3" xfId="1777"/>
    <cellStyle name="표준 3 7 2 5 3 2" xfId="4660"/>
    <cellStyle name="표준 3 7 2 5 3 3" xfId="7538"/>
    <cellStyle name="표준 3 7 2 5 3 4" xfId="10419"/>
    <cellStyle name="표준 3 7 2 5 3 5" xfId="13297"/>
    <cellStyle name="표준 3 7 2 5 4" xfId="3220"/>
    <cellStyle name="표준 3 7 2 5 5" xfId="6098"/>
    <cellStyle name="표준 3 7 2 5 6" xfId="8979"/>
    <cellStyle name="표준 3 7 2 5 7" xfId="11857"/>
    <cellStyle name="표준 3 7 2 6" xfId="479"/>
    <cellStyle name="표준 3 7 2 6 2" xfId="1199"/>
    <cellStyle name="표준 3 7 2 6 2 2" xfId="2639"/>
    <cellStyle name="표준 3 7 2 6 2 2 2" xfId="5522"/>
    <cellStyle name="표준 3 7 2 6 2 2 3" xfId="8400"/>
    <cellStyle name="표준 3 7 2 6 2 2 4" xfId="11281"/>
    <cellStyle name="표준 3 7 2 6 2 2 5" xfId="14159"/>
    <cellStyle name="표준 3 7 2 6 2 3" xfId="4082"/>
    <cellStyle name="표준 3 7 2 6 2 4" xfId="6960"/>
    <cellStyle name="표준 3 7 2 6 2 5" xfId="9841"/>
    <cellStyle name="표준 3 7 2 6 2 6" xfId="12719"/>
    <cellStyle name="표준 3 7 2 6 3" xfId="1919"/>
    <cellStyle name="표준 3 7 2 6 3 2" xfId="4802"/>
    <cellStyle name="표준 3 7 2 6 3 3" xfId="7680"/>
    <cellStyle name="표준 3 7 2 6 3 4" xfId="10561"/>
    <cellStyle name="표준 3 7 2 6 3 5" xfId="13439"/>
    <cellStyle name="표준 3 7 2 6 4" xfId="3362"/>
    <cellStyle name="표준 3 7 2 6 5" xfId="6240"/>
    <cellStyle name="표준 3 7 2 6 6" xfId="9121"/>
    <cellStyle name="표준 3 7 2 6 7" xfId="11999"/>
    <cellStyle name="표준 3 7 2 7" xfId="621"/>
    <cellStyle name="표준 3 7 2 7 2" xfId="1341"/>
    <cellStyle name="표준 3 7 2 7 2 2" xfId="2781"/>
    <cellStyle name="표준 3 7 2 7 2 2 2" xfId="5664"/>
    <cellStyle name="표준 3 7 2 7 2 2 3" xfId="8542"/>
    <cellStyle name="표준 3 7 2 7 2 2 4" xfId="11423"/>
    <cellStyle name="표준 3 7 2 7 2 2 5" xfId="14301"/>
    <cellStyle name="표준 3 7 2 7 2 3" xfId="4224"/>
    <cellStyle name="표준 3 7 2 7 2 4" xfId="7102"/>
    <cellStyle name="표준 3 7 2 7 2 5" xfId="9983"/>
    <cellStyle name="표준 3 7 2 7 2 6" xfId="12861"/>
    <cellStyle name="표준 3 7 2 7 3" xfId="2061"/>
    <cellStyle name="표준 3 7 2 7 3 2" xfId="4944"/>
    <cellStyle name="표준 3 7 2 7 3 3" xfId="7822"/>
    <cellStyle name="표준 3 7 2 7 3 4" xfId="10703"/>
    <cellStyle name="표준 3 7 2 7 3 5" xfId="13581"/>
    <cellStyle name="표준 3 7 2 7 4" xfId="3504"/>
    <cellStyle name="표준 3 7 2 7 5" xfId="6382"/>
    <cellStyle name="표준 3 7 2 7 6" xfId="9263"/>
    <cellStyle name="표준 3 7 2 7 7" xfId="12141"/>
    <cellStyle name="표준 3 7 2 8" xfId="765"/>
    <cellStyle name="표준 3 7 2 8 2" xfId="2205"/>
    <cellStyle name="표준 3 7 2 8 2 2" xfId="5088"/>
    <cellStyle name="표준 3 7 2 8 2 3" xfId="7966"/>
    <cellStyle name="표준 3 7 2 8 2 4" xfId="10847"/>
    <cellStyle name="표준 3 7 2 8 2 5" xfId="13725"/>
    <cellStyle name="표준 3 7 2 8 3" xfId="3648"/>
    <cellStyle name="표준 3 7 2 8 4" xfId="6526"/>
    <cellStyle name="표준 3 7 2 8 5" xfId="9407"/>
    <cellStyle name="표준 3 7 2 8 6" xfId="12285"/>
    <cellStyle name="표준 3 7 2 9" xfId="1485"/>
    <cellStyle name="표준 3 7 2 9 2" xfId="4368"/>
    <cellStyle name="표준 3 7 2 9 3" xfId="7246"/>
    <cellStyle name="표준 3 7 2 9 4" xfId="10127"/>
    <cellStyle name="표준 3 7 2 9 5" xfId="13005"/>
    <cellStyle name="표준 3 7 3" xfId="80"/>
    <cellStyle name="표준 3 7 3 10" xfId="5841"/>
    <cellStyle name="표준 3 7 3 11" xfId="8722"/>
    <cellStyle name="표준 3 7 3 12" xfId="11600"/>
    <cellStyle name="표준 3 7 3 2" xfId="152"/>
    <cellStyle name="표준 3 7 3 2 10" xfId="8794"/>
    <cellStyle name="표준 3 7 3 2 11" xfId="11672"/>
    <cellStyle name="표준 3 7 3 2 2" xfId="296"/>
    <cellStyle name="표준 3 7 3 2 2 2" xfId="1016"/>
    <cellStyle name="표준 3 7 3 2 2 2 2" xfId="2456"/>
    <cellStyle name="표준 3 7 3 2 2 2 2 2" xfId="5339"/>
    <cellStyle name="표준 3 7 3 2 2 2 2 3" xfId="8217"/>
    <cellStyle name="표준 3 7 3 2 2 2 2 4" xfId="11098"/>
    <cellStyle name="표준 3 7 3 2 2 2 2 5" xfId="13976"/>
    <cellStyle name="표준 3 7 3 2 2 2 3" xfId="3899"/>
    <cellStyle name="표준 3 7 3 2 2 2 4" xfId="6777"/>
    <cellStyle name="표준 3 7 3 2 2 2 5" xfId="9658"/>
    <cellStyle name="표준 3 7 3 2 2 2 6" xfId="12536"/>
    <cellStyle name="표준 3 7 3 2 2 3" xfId="1736"/>
    <cellStyle name="표준 3 7 3 2 2 3 2" xfId="4619"/>
    <cellStyle name="표준 3 7 3 2 2 3 3" xfId="7497"/>
    <cellStyle name="표준 3 7 3 2 2 3 4" xfId="10378"/>
    <cellStyle name="표준 3 7 3 2 2 3 5" xfId="13256"/>
    <cellStyle name="표준 3 7 3 2 2 4" xfId="3179"/>
    <cellStyle name="표준 3 7 3 2 2 5" xfId="6057"/>
    <cellStyle name="표준 3 7 3 2 2 6" xfId="8938"/>
    <cellStyle name="표준 3 7 3 2 2 7" xfId="11816"/>
    <cellStyle name="표준 3 7 3 2 3" xfId="444"/>
    <cellStyle name="표준 3 7 3 2 3 2" xfId="1164"/>
    <cellStyle name="표준 3 7 3 2 3 2 2" xfId="2604"/>
    <cellStyle name="표준 3 7 3 2 3 2 2 2" xfId="5487"/>
    <cellStyle name="표준 3 7 3 2 3 2 2 3" xfId="8365"/>
    <cellStyle name="표준 3 7 3 2 3 2 2 4" xfId="11246"/>
    <cellStyle name="표준 3 7 3 2 3 2 2 5" xfId="14124"/>
    <cellStyle name="표준 3 7 3 2 3 2 3" xfId="4047"/>
    <cellStyle name="표준 3 7 3 2 3 2 4" xfId="6925"/>
    <cellStyle name="표준 3 7 3 2 3 2 5" xfId="9806"/>
    <cellStyle name="표준 3 7 3 2 3 2 6" xfId="12684"/>
    <cellStyle name="표준 3 7 3 2 3 3" xfId="1884"/>
    <cellStyle name="표준 3 7 3 2 3 3 2" xfId="4767"/>
    <cellStyle name="표준 3 7 3 2 3 3 3" xfId="7645"/>
    <cellStyle name="표준 3 7 3 2 3 3 4" xfId="10526"/>
    <cellStyle name="표준 3 7 3 2 3 3 5" xfId="13404"/>
    <cellStyle name="표준 3 7 3 2 3 4" xfId="3327"/>
    <cellStyle name="표준 3 7 3 2 3 5" xfId="6205"/>
    <cellStyle name="표준 3 7 3 2 3 6" xfId="9086"/>
    <cellStyle name="표준 3 7 3 2 3 7" xfId="11964"/>
    <cellStyle name="표준 3 7 3 2 4" xfId="586"/>
    <cellStyle name="표준 3 7 3 2 4 2" xfId="1306"/>
    <cellStyle name="표준 3 7 3 2 4 2 2" xfId="2746"/>
    <cellStyle name="표준 3 7 3 2 4 2 2 2" xfId="5629"/>
    <cellStyle name="표준 3 7 3 2 4 2 2 3" xfId="8507"/>
    <cellStyle name="표준 3 7 3 2 4 2 2 4" xfId="11388"/>
    <cellStyle name="표준 3 7 3 2 4 2 2 5" xfId="14266"/>
    <cellStyle name="표준 3 7 3 2 4 2 3" xfId="4189"/>
    <cellStyle name="표준 3 7 3 2 4 2 4" xfId="7067"/>
    <cellStyle name="표준 3 7 3 2 4 2 5" xfId="9948"/>
    <cellStyle name="표준 3 7 3 2 4 2 6" xfId="12826"/>
    <cellStyle name="표준 3 7 3 2 4 3" xfId="2026"/>
    <cellStyle name="표준 3 7 3 2 4 3 2" xfId="4909"/>
    <cellStyle name="표준 3 7 3 2 4 3 3" xfId="7787"/>
    <cellStyle name="표준 3 7 3 2 4 3 4" xfId="10668"/>
    <cellStyle name="표준 3 7 3 2 4 3 5" xfId="13546"/>
    <cellStyle name="표준 3 7 3 2 4 4" xfId="3469"/>
    <cellStyle name="표준 3 7 3 2 4 5" xfId="6347"/>
    <cellStyle name="표준 3 7 3 2 4 6" xfId="9228"/>
    <cellStyle name="표준 3 7 3 2 4 7" xfId="12106"/>
    <cellStyle name="표준 3 7 3 2 5" xfId="728"/>
    <cellStyle name="표준 3 7 3 2 5 2" xfId="1448"/>
    <cellStyle name="표준 3 7 3 2 5 2 2" xfId="2888"/>
    <cellStyle name="표준 3 7 3 2 5 2 2 2" xfId="5771"/>
    <cellStyle name="표준 3 7 3 2 5 2 2 3" xfId="8649"/>
    <cellStyle name="표준 3 7 3 2 5 2 2 4" xfId="11530"/>
    <cellStyle name="표준 3 7 3 2 5 2 2 5" xfId="14408"/>
    <cellStyle name="표준 3 7 3 2 5 2 3" xfId="4331"/>
    <cellStyle name="표준 3 7 3 2 5 2 4" xfId="7209"/>
    <cellStyle name="표준 3 7 3 2 5 2 5" xfId="10090"/>
    <cellStyle name="표준 3 7 3 2 5 2 6" xfId="12968"/>
    <cellStyle name="표준 3 7 3 2 5 3" xfId="2168"/>
    <cellStyle name="표준 3 7 3 2 5 3 2" xfId="5051"/>
    <cellStyle name="표준 3 7 3 2 5 3 3" xfId="7929"/>
    <cellStyle name="표준 3 7 3 2 5 3 4" xfId="10810"/>
    <cellStyle name="표준 3 7 3 2 5 3 5" xfId="13688"/>
    <cellStyle name="표준 3 7 3 2 5 4" xfId="3611"/>
    <cellStyle name="표준 3 7 3 2 5 5" xfId="6489"/>
    <cellStyle name="표준 3 7 3 2 5 6" xfId="9370"/>
    <cellStyle name="표준 3 7 3 2 5 7" xfId="12248"/>
    <cellStyle name="표준 3 7 3 2 6" xfId="872"/>
    <cellStyle name="표준 3 7 3 2 6 2" xfId="2312"/>
    <cellStyle name="표준 3 7 3 2 6 2 2" xfId="5195"/>
    <cellStyle name="표준 3 7 3 2 6 2 3" xfId="8073"/>
    <cellStyle name="표준 3 7 3 2 6 2 4" xfId="10954"/>
    <cellStyle name="표준 3 7 3 2 6 2 5" xfId="13832"/>
    <cellStyle name="표준 3 7 3 2 6 3" xfId="3755"/>
    <cellStyle name="표준 3 7 3 2 6 4" xfId="6633"/>
    <cellStyle name="표준 3 7 3 2 6 5" xfId="9514"/>
    <cellStyle name="표준 3 7 3 2 6 6" xfId="12392"/>
    <cellStyle name="표준 3 7 3 2 7" xfId="1592"/>
    <cellStyle name="표준 3 7 3 2 7 2" xfId="4475"/>
    <cellStyle name="표준 3 7 3 2 7 3" xfId="7353"/>
    <cellStyle name="표준 3 7 3 2 7 4" xfId="10234"/>
    <cellStyle name="표준 3 7 3 2 7 5" xfId="13112"/>
    <cellStyle name="표준 3 7 3 2 8" xfId="3035"/>
    <cellStyle name="표준 3 7 3 2 9" xfId="5913"/>
    <cellStyle name="표준 3 7 3 3" xfId="224"/>
    <cellStyle name="표준 3 7 3 3 2" xfId="944"/>
    <cellStyle name="표준 3 7 3 3 2 2" xfId="2384"/>
    <cellStyle name="표준 3 7 3 3 2 2 2" xfId="5267"/>
    <cellStyle name="표준 3 7 3 3 2 2 3" xfId="8145"/>
    <cellStyle name="표준 3 7 3 3 2 2 4" xfId="11026"/>
    <cellStyle name="표준 3 7 3 3 2 2 5" xfId="13904"/>
    <cellStyle name="표준 3 7 3 3 2 3" xfId="3827"/>
    <cellStyle name="표준 3 7 3 3 2 4" xfId="6705"/>
    <cellStyle name="표준 3 7 3 3 2 5" xfId="9586"/>
    <cellStyle name="표준 3 7 3 3 2 6" xfId="12464"/>
    <cellStyle name="표준 3 7 3 3 3" xfId="1664"/>
    <cellStyle name="표준 3 7 3 3 3 2" xfId="4547"/>
    <cellStyle name="표준 3 7 3 3 3 3" xfId="7425"/>
    <cellStyle name="표준 3 7 3 3 3 4" xfId="10306"/>
    <cellStyle name="표준 3 7 3 3 3 5" xfId="13184"/>
    <cellStyle name="표준 3 7 3 3 4" xfId="3107"/>
    <cellStyle name="표준 3 7 3 3 5" xfId="5985"/>
    <cellStyle name="표준 3 7 3 3 6" xfId="8866"/>
    <cellStyle name="표준 3 7 3 3 7" xfId="11744"/>
    <cellStyle name="표준 3 7 3 4" xfId="372"/>
    <cellStyle name="표준 3 7 3 4 2" xfId="1092"/>
    <cellStyle name="표준 3 7 3 4 2 2" xfId="2532"/>
    <cellStyle name="표준 3 7 3 4 2 2 2" xfId="5415"/>
    <cellStyle name="표준 3 7 3 4 2 2 3" xfId="8293"/>
    <cellStyle name="표준 3 7 3 4 2 2 4" xfId="11174"/>
    <cellStyle name="표준 3 7 3 4 2 2 5" xfId="14052"/>
    <cellStyle name="표준 3 7 3 4 2 3" xfId="3975"/>
    <cellStyle name="표준 3 7 3 4 2 4" xfId="6853"/>
    <cellStyle name="표준 3 7 3 4 2 5" xfId="9734"/>
    <cellStyle name="표준 3 7 3 4 2 6" xfId="12612"/>
    <cellStyle name="표준 3 7 3 4 3" xfId="1812"/>
    <cellStyle name="표준 3 7 3 4 3 2" xfId="4695"/>
    <cellStyle name="표준 3 7 3 4 3 3" xfId="7573"/>
    <cellStyle name="표준 3 7 3 4 3 4" xfId="10454"/>
    <cellStyle name="표준 3 7 3 4 3 5" xfId="13332"/>
    <cellStyle name="표준 3 7 3 4 4" xfId="3255"/>
    <cellStyle name="표준 3 7 3 4 5" xfId="6133"/>
    <cellStyle name="표준 3 7 3 4 6" xfId="9014"/>
    <cellStyle name="표준 3 7 3 4 7" xfId="11892"/>
    <cellStyle name="표준 3 7 3 5" xfId="514"/>
    <cellStyle name="표준 3 7 3 5 2" xfId="1234"/>
    <cellStyle name="표준 3 7 3 5 2 2" xfId="2674"/>
    <cellStyle name="표준 3 7 3 5 2 2 2" xfId="5557"/>
    <cellStyle name="표준 3 7 3 5 2 2 3" xfId="8435"/>
    <cellStyle name="표준 3 7 3 5 2 2 4" xfId="11316"/>
    <cellStyle name="표준 3 7 3 5 2 2 5" xfId="14194"/>
    <cellStyle name="표준 3 7 3 5 2 3" xfId="4117"/>
    <cellStyle name="표준 3 7 3 5 2 4" xfId="6995"/>
    <cellStyle name="표준 3 7 3 5 2 5" xfId="9876"/>
    <cellStyle name="표준 3 7 3 5 2 6" xfId="12754"/>
    <cellStyle name="표준 3 7 3 5 3" xfId="1954"/>
    <cellStyle name="표준 3 7 3 5 3 2" xfId="4837"/>
    <cellStyle name="표준 3 7 3 5 3 3" xfId="7715"/>
    <cellStyle name="표준 3 7 3 5 3 4" xfId="10596"/>
    <cellStyle name="표준 3 7 3 5 3 5" xfId="13474"/>
    <cellStyle name="표준 3 7 3 5 4" xfId="3397"/>
    <cellStyle name="표준 3 7 3 5 5" xfId="6275"/>
    <cellStyle name="표준 3 7 3 5 6" xfId="9156"/>
    <cellStyle name="표준 3 7 3 5 7" xfId="12034"/>
    <cellStyle name="표준 3 7 3 6" xfId="656"/>
    <cellStyle name="표준 3 7 3 6 2" xfId="1376"/>
    <cellStyle name="표준 3 7 3 6 2 2" xfId="2816"/>
    <cellStyle name="표준 3 7 3 6 2 2 2" xfId="5699"/>
    <cellStyle name="표준 3 7 3 6 2 2 3" xfId="8577"/>
    <cellStyle name="표준 3 7 3 6 2 2 4" xfId="11458"/>
    <cellStyle name="표준 3 7 3 6 2 2 5" xfId="14336"/>
    <cellStyle name="표준 3 7 3 6 2 3" xfId="4259"/>
    <cellStyle name="표준 3 7 3 6 2 4" xfId="7137"/>
    <cellStyle name="표준 3 7 3 6 2 5" xfId="10018"/>
    <cellStyle name="표준 3 7 3 6 2 6" xfId="12896"/>
    <cellStyle name="표준 3 7 3 6 3" xfId="2096"/>
    <cellStyle name="표준 3 7 3 6 3 2" xfId="4979"/>
    <cellStyle name="표준 3 7 3 6 3 3" xfId="7857"/>
    <cellStyle name="표준 3 7 3 6 3 4" xfId="10738"/>
    <cellStyle name="표준 3 7 3 6 3 5" xfId="13616"/>
    <cellStyle name="표준 3 7 3 6 4" xfId="3539"/>
    <cellStyle name="표준 3 7 3 6 5" xfId="6417"/>
    <cellStyle name="표준 3 7 3 6 6" xfId="9298"/>
    <cellStyle name="표준 3 7 3 6 7" xfId="12176"/>
    <cellStyle name="표준 3 7 3 7" xfId="800"/>
    <cellStyle name="표준 3 7 3 7 2" xfId="2240"/>
    <cellStyle name="표준 3 7 3 7 2 2" xfId="5123"/>
    <cellStyle name="표준 3 7 3 7 2 3" xfId="8001"/>
    <cellStyle name="표준 3 7 3 7 2 4" xfId="10882"/>
    <cellStyle name="표준 3 7 3 7 2 5" xfId="13760"/>
    <cellStyle name="표준 3 7 3 7 3" xfId="3683"/>
    <cellStyle name="표준 3 7 3 7 4" xfId="6561"/>
    <cellStyle name="표준 3 7 3 7 5" xfId="9442"/>
    <cellStyle name="표준 3 7 3 7 6" xfId="12320"/>
    <cellStyle name="표준 3 7 3 8" xfId="1520"/>
    <cellStyle name="표준 3 7 3 8 2" xfId="4403"/>
    <cellStyle name="표준 3 7 3 8 3" xfId="7281"/>
    <cellStyle name="표준 3 7 3 8 4" xfId="10162"/>
    <cellStyle name="표준 3 7 3 8 5" xfId="13040"/>
    <cellStyle name="표준 3 7 3 9" xfId="2963"/>
    <cellStyle name="표준 3 7 4" xfId="116"/>
    <cellStyle name="표준 3 7 4 10" xfId="8758"/>
    <cellStyle name="표준 3 7 4 11" xfId="11636"/>
    <cellStyle name="표준 3 7 4 2" xfId="260"/>
    <cellStyle name="표준 3 7 4 2 2" xfId="980"/>
    <cellStyle name="표준 3 7 4 2 2 2" xfId="2420"/>
    <cellStyle name="표준 3 7 4 2 2 2 2" xfId="5303"/>
    <cellStyle name="표준 3 7 4 2 2 2 3" xfId="8181"/>
    <cellStyle name="표준 3 7 4 2 2 2 4" xfId="11062"/>
    <cellStyle name="표준 3 7 4 2 2 2 5" xfId="13940"/>
    <cellStyle name="표준 3 7 4 2 2 3" xfId="3863"/>
    <cellStyle name="표준 3 7 4 2 2 4" xfId="6741"/>
    <cellStyle name="표준 3 7 4 2 2 5" xfId="9622"/>
    <cellStyle name="표준 3 7 4 2 2 6" xfId="12500"/>
    <cellStyle name="표준 3 7 4 2 3" xfId="1700"/>
    <cellStyle name="표준 3 7 4 2 3 2" xfId="4583"/>
    <cellStyle name="표준 3 7 4 2 3 3" xfId="7461"/>
    <cellStyle name="표준 3 7 4 2 3 4" xfId="10342"/>
    <cellStyle name="표준 3 7 4 2 3 5" xfId="13220"/>
    <cellStyle name="표준 3 7 4 2 4" xfId="3143"/>
    <cellStyle name="표준 3 7 4 2 5" xfId="6021"/>
    <cellStyle name="표준 3 7 4 2 6" xfId="8902"/>
    <cellStyle name="표준 3 7 4 2 7" xfId="11780"/>
    <cellStyle name="표준 3 7 4 3" xfId="408"/>
    <cellStyle name="표준 3 7 4 3 2" xfId="1128"/>
    <cellStyle name="표준 3 7 4 3 2 2" xfId="2568"/>
    <cellStyle name="표준 3 7 4 3 2 2 2" xfId="5451"/>
    <cellStyle name="표준 3 7 4 3 2 2 3" xfId="8329"/>
    <cellStyle name="표준 3 7 4 3 2 2 4" xfId="11210"/>
    <cellStyle name="표준 3 7 4 3 2 2 5" xfId="14088"/>
    <cellStyle name="표준 3 7 4 3 2 3" xfId="4011"/>
    <cellStyle name="표준 3 7 4 3 2 4" xfId="6889"/>
    <cellStyle name="표준 3 7 4 3 2 5" xfId="9770"/>
    <cellStyle name="표준 3 7 4 3 2 6" xfId="12648"/>
    <cellStyle name="표준 3 7 4 3 3" xfId="1848"/>
    <cellStyle name="표준 3 7 4 3 3 2" xfId="4731"/>
    <cellStyle name="표준 3 7 4 3 3 3" xfId="7609"/>
    <cellStyle name="표준 3 7 4 3 3 4" xfId="10490"/>
    <cellStyle name="표준 3 7 4 3 3 5" xfId="13368"/>
    <cellStyle name="표준 3 7 4 3 4" xfId="3291"/>
    <cellStyle name="표준 3 7 4 3 5" xfId="6169"/>
    <cellStyle name="표준 3 7 4 3 6" xfId="9050"/>
    <cellStyle name="표준 3 7 4 3 7" xfId="11928"/>
    <cellStyle name="표준 3 7 4 4" xfId="550"/>
    <cellStyle name="표준 3 7 4 4 2" xfId="1270"/>
    <cellStyle name="표준 3 7 4 4 2 2" xfId="2710"/>
    <cellStyle name="표준 3 7 4 4 2 2 2" xfId="5593"/>
    <cellStyle name="표준 3 7 4 4 2 2 3" xfId="8471"/>
    <cellStyle name="표준 3 7 4 4 2 2 4" xfId="11352"/>
    <cellStyle name="표준 3 7 4 4 2 2 5" xfId="14230"/>
    <cellStyle name="표준 3 7 4 4 2 3" xfId="4153"/>
    <cellStyle name="표준 3 7 4 4 2 4" xfId="7031"/>
    <cellStyle name="표준 3 7 4 4 2 5" xfId="9912"/>
    <cellStyle name="표준 3 7 4 4 2 6" xfId="12790"/>
    <cellStyle name="표준 3 7 4 4 3" xfId="1990"/>
    <cellStyle name="표준 3 7 4 4 3 2" xfId="4873"/>
    <cellStyle name="표준 3 7 4 4 3 3" xfId="7751"/>
    <cellStyle name="표준 3 7 4 4 3 4" xfId="10632"/>
    <cellStyle name="표준 3 7 4 4 3 5" xfId="13510"/>
    <cellStyle name="표준 3 7 4 4 4" xfId="3433"/>
    <cellStyle name="표준 3 7 4 4 5" xfId="6311"/>
    <cellStyle name="표준 3 7 4 4 6" xfId="9192"/>
    <cellStyle name="표준 3 7 4 4 7" xfId="12070"/>
    <cellStyle name="표준 3 7 4 5" xfId="692"/>
    <cellStyle name="표준 3 7 4 5 2" xfId="1412"/>
    <cellStyle name="표준 3 7 4 5 2 2" xfId="2852"/>
    <cellStyle name="표준 3 7 4 5 2 2 2" xfId="5735"/>
    <cellStyle name="표준 3 7 4 5 2 2 3" xfId="8613"/>
    <cellStyle name="표준 3 7 4 5 2 2 4" xfId="11494"/>
    <cellStyle name="표준 3 7 4 5 2 2 5" xfId="14372"/>
    <cellStyle name="표준 3 7 4 5 2 3" xfId="4295"/>
    <cellStyle name="표준 3 7 4 5 2 4" xfId="7173"/>
    <cellStyle name="표준 3 7 4 5 2 5" xfId="10054"/>
    <cellStyle name="표준 3 7 4 5 2 6" xfId="12932"/>
    <cellStyle name="표준 3 7 4 5 3" xfId="2132"/>
    <cellStyle name="표준 3 7 4 5 3 2" xfId="5015"/>
    <cellStyle name="표준 3 7 4 5 3 3" xfId="7893"/>
    <cellStyle name="표준 3 7 4 5 3 4" xfId="10774"/>
    <cellStyle name="표준 3 7 4 5 3 5" xfId="13652"/>
    <cellStyle name="표준 3 7 4 5 4" xfId="3575"/>
    <cellStyle name="표준 3 7 4 5 5" xfId="6453"/>
    <cellStyle name="표준 3 7 4 5 6" xfId="9334"/>
    <cellStyle name="표준 3 7 4 5 7" xfId="12212"/>
    <cellStyle name="표준 3 7 4 6" xfId="836"/>
    <cellStyle name="표준 3 7 4 6 2" xfId="2276"/>
    <cellStyle name="표준 3 7 4 6 2 2" xfId="5159"/>
    <cellStyle name="표준 3 7 4 6 2 3" xfId="8037"/>
    <cellStyle name="표준 3 7 4 6 2 4" xfId="10918"/>
    <cellStyle name="표준 3 7 4 6 2 5" xfId="13796"/>
    <cellStyle name="표준 3 7 4 6 3" xfId="3719"/>
    <cellStyle name="표준 3 7 4 6 4" xfId="6597"/>
    <cellStyle name="표준 3 7 4 6 5" xfId="9478"/>
    <cellStyle name="표준 3 7 4 6 6" xfId="12356"/>
    <cellStyle name="표준 3 7 4 7" xfId="1556"/>
    <cellStyle name="표준 3 7 4 7 2" xfId="4439"/>
    <cellStyle name="표준 3 7 4 7 3" xfId="7317"/>
    <cellStyle name="표준 3 7 4 7 4" xfId="10198"/>
    <cellStyle name="표준 3 7 4 7 5" xfId="13076"/>
    <cellStyle name="표준 3 7 4 8" xfId="2999"/>
    <cellStyle name="표준 3 7 4 9" xfId="5877"/>
    <cellStyle name="표준 3 7 5" xfId="188"/>
    <cellStyle name="표준 3 7 5 2" xfId="908"/>
    <cellStyle name="표준 3 7 5 2 2" xfId="2348"/>
    <cellStyle name="표준 3 7 5 2 2 2" xfId="5231"/>
    <cellStyle name="표준 3 7 5 2 2 3" xfId="8109"/>
    <cellStyle name="표준 3 7 5 2 2 4" xfId="10990"/>
    <cellStyle name="표준 3 7 5 2 2 5" xfId="13868"/>
    <cellStyle name="표준 3 7 5 2 3" xfId="3791"/>
    <cellStyle name="표준 3 7 5 2 4" xfId="6669"/>
    <cellStyle name="표준 3 7 5 2 5" xfId="9550"/>
    <cellStyle name="표준 3 7 5 2 6" xfId="12428"/>
    <cellStyle name="표준 3 7 5 3" xfId="1628"/>
    <cellStyle name="표준 3 7 5 3 2" xfId="4511"/>
    <cellStyle name="표준 3 7 5 3 3" xfId="7389"/>
    <cellStyle name="표준 3 7 5 3 4" xfId="10270"/>
    <cellStyle name="표준 3 7 5 3 5" xfId="13148"/>
    <cellStyle name="표준 3 7 5 4" xfId="3071"/>
    <cellStyle name="표준 3 7 5 5" xfId="5949"/>
    <cellStyle name="표준 3 7 5 6" xfId="8830"/>
    <cellStyle name="표준 3 7 5 7" xfId="11708"/>
    <cellStyle name="표준 3 7 6" xfId="336"/>
    <cellStyle name="표준 3 7 6 2" xfId="1056"/>
    <cellStyle name="표준 3 7 6 2 2" xfId="2496"/>
    <cellStyle name="표준 3 7 6 2 2 2" xfId="5379"/>
    <cellStyle name="표준 3 7 6 2 2 3" xfId="8257"/>
    <cellStyle name="표준 3 7 6 2 2 4" xfId="11138"/>
    <cellStyle name="표준 3 7 6 2 2 5" xfId="14016"/>
    <cellStyle name="표준 3 7 6 2 3" xfId="3939"/>
    <cellStyle name="표준 3 7 6 2 4" xfId="6817"/>
    <cellStyle name="표준 3 7 6 2 5" xfId="9698"/>
    <cellStyle name="표준 3 7 6 2 6" xfId="12576"/>
    <cellStyle name="표준 3 7 6 3" xfId="1776"/>
    <cellStyle name="표준 3 7 6 3 2" xfId="4659"/>
    <cellStyle name="표준 3 7 6 3 3" xfId="7537"/>
    <cellStyle name="표준 3 7 6 3 4" xfId="10418"/>
    <cellStyle name="표준 3 7 6 3 5" xfId="13296"/>
    <cellStyle name="표준 3 7 6 4" xfId="3219"/>
    <cellStyle name="표준 3 7 6 5" xfId="6097"/>
    <cellStyle name="표준 3 7 6 6" xfId="8978"/>
    <cellStyle name="표준 3 7 6 7" xfId="11856"/>
    <cellStyle name="표준 3 7 7" xfId="478"/>
    <cellStyle name="표준 3 7 7 2" xfId="1198"/>
    <cellStyle name="표준 3 7 7 2 2" xfId="2638"/>
    <cellStyle name="표준 3 7 7 2 2 2" xfId="5521"/>
    <cellStyle name="표준 3 7 7 2 2 3" xfId="8399"/>
    <cellStyle name="표준 3 7 7 2 2 4" xfId="11280"/>
    <cellStyle name="표준 3 7 7 2 2 5" xfId="14158"/>
    <cellStyle name="표준 3 7 7 2 3" xfId="4081"/>
    <cellStyle name="표준 3 7 7 2 4" xfId="6959"/>
    <cellStyle name="표준 3 7 7 2 5" xfId="9840"/>
    <cellStyle name="표준 3 7 7 2 6" xfId="12718"/>
    <cellStyle name="표준 3 7 7 3" xfId="1918"/>
    <cellStyle name="표준 3 7 7 3 2" xfId="4801"/>
    <cellStyle name="표준 3 7 7 3 3" xfId="7679"/>
    <cellStyle name="표준 3 7 7 3 4" xfId="10560"/>
    <cellStyle name="표준 3 7 7 3 5" xfId="13438"/>
    <cellStyle name="표준 3 7 7 4" xfId="3361"/>
    <cellStyle name="표준 3 7 7 5" xfId="6239"/>
    <cellStyle name="표준 3 7 7 6" xfId="9120"/>
    <cellStyle name="표준 3 7 7 7" xfId="11998"/>
    <cellStyle name="표준 3 7 8" xfId="620"/>
    <cellStyle name="표준 3 7 8 2" xfId="1340"/>
    <cellStyle name="표준 3 7 8 2 2" xfId="2780"/>
    <cellStyle name="표준 3 7 8 2 2 2" xfId="5663"/>
    <cellStyle name="표준 3 7 8 2 2 3" xfId="8541"/>
    <cellStyle name="표준 3 7 8 2 2 4" xfId="11422"/>
    <cellStyle name="표준 3 7 8 2 2 5" xfId="14300"/>
    <cellStyle name="표준 3 7 8 2 3" xfId="4223"/>
    <cellStyle name="표준 3 7 8 2 4" xfId="7101"/>
    <cellStyle name="표준 3 7 8 2 5" xfId="9982"/>
    <cellStyle name="표준 3 7 8 2 6" xfId="12860"/>
    <cellStyle name="표준 3 7 8 3" xfId="2060"/>
    <cellStyle name="표준 3 7 8 3 2" xfId="4943"/>
    <cellStyle name="표준 3 7 8 3 3" xfId="7821"/>
    <cellStyle name="표준 3 7 8 3 4" xfId="10702"/>
    <cellStyle name="표준 3 7 8 3 5" xfId="13580"/>
    <cellStyle name="표준 3 7 8 4" xfId="3503"/>
    <cellStyle name="표준 3 7 8 5" xfId="6381"/>
    <cellStyle name="표준 3 7 8 6" xfId="9262"/>
    <cellStyle name="표준 3 7 8 7" xfId="12140"/>
    <cellStyle name="표준 3 7 9" xfId="764"/>
    <cellStyle name="표준 3 7 9 2" xfId="2204"/>
    <cellStyle name="표준 3 7 9 2 2" xfId="5087"/>
    <cellStyle name="표준 3 7 9 2 3" xfId="7965"/>
    <cellStyle name="표준 3 7 9 2 4" xfId="10846"/>
    <cellStyle name="표준 3 7 9 2 5" xfId="13724"/>
    <cellStyle name="표준 3 7 9 3" xfId="3647"/>
    <cellStyle name="표준 3 7 9 4" xfId="6525"/>
    <cellStyle name="표준 3 7 9 5" xfId="9406"/>
    <cellStyle name="표준 3 7 9 6" xfId="12284"/>
    <cellStyle name="표준 3 8" xfId="46"/>
    <cellStyle name="표준 3 8 10" xfId="1486"/>
    <cellStyle name="표준 3 8 10 2" xfId="4369"/>
    <cellStyle name="표준 3 8 10 3" xfId="7247"/>
    <cellStyle name="표준 3 8 10 4" xfId="10128"/>
    <cellStyle name="표준 3 8 10 5" xfId="13006"/>
    <cellStyle name="표준 3 8 11" xfId="2929"/>
    <cellStyle name="표준 3 8 12" xfId="5807"/>
    <cellStyle name="표준 3 8 13" xfId="8688"/>
    <cellStyle name="표준 3 8 14" xfId="11566"/>
    <cellStyle name="표준 3 8 2" xfId="47"/>
    <cellStyle name="표준 3 8 2 10" xfId="2930"/>
    <cellStyle name="표준 3 8 2 11" xfId="5808"/>
    <cellStyle name="표준 3 8 2 12" xfId="8689"/>
    <cellStyle name="표준 3 8 2 13" xfId="11567"/>
    <cellStyle name="표준 3 8 2 2" xfId="83"/>
    <cellStyle name="표준 3 8 2 2 10" xfId="5844"/>
    <cellStyle name="표준 3 8 2 2 11" xfId="8725"/>
    <cellStyle name="표준 3 8 2 2 12" xfId="11603"/>
    <cellStyle name="표준 3 8 2 2 2" xfId="155"/>
    <cellStyle name="표준 3 8 2 2 2 10" xfId="8797"/>
    <cellStyle name="표준 3 8 2 2 2 11" xfId="11675"/>
    <cellStyle name="표준 3 8 2 2 2 2" xfId="299"/>
    <cellStyle name="표준 3 8 2 2 2 2 2" xfId="1019"/>
    <cellStyle name="표준 3 8 2 2 2 2 2 2" xfId="2459"/>
    <cellStyle name="표준 3 8 2 2 2 2 2 2 2" xfId="5342"/>
    <cellStyle name="표준 3 8 2 2 2 2 2 2 3" xfId="8220"/>
    <cellStyle name="표준 3 8 2 2 2 2 2 2 4" xfId="11101"/>
    <cellStyle name="표준 3 8 2 2 2 2 2 2 5" xfId="13979"/>
    <cellStyle name="표준 3 8 2 2 2 2 2 3" xfId="3902"/>
    <cellStyle name="표준 3 8 2 2 2 2 2 4" xfId="6780"/>
    <cellStyle name="표준 3 8 2 2 2 2 2 5" xfId="9661"/>
    <cellStyle name="표준 3 8 2 2 2 2 2 6" xfId="12539"/>
    <cellStyle name="표준 3 8 2 2 2 2 3" xfId="1739"/>
    <cellStyle name="표준 3 8 2 2 2 2 3 2" xfId="4622"/>
    <cellStyle name="표준 3 8 2 2 2 2 3 3" xfId="7500"/>
    <cellStyle name="표준 3 8 2 2 2 2 3 4" xfId="10381"/>
    <cellStyle name="표준 3 8 2 2 2 2 3 5" xfId="13259"/>
    <cellStyle name="표준 3 8 2 2 2 2 4" xfId="3182"/>
    <cellStyle name="표준 3 8 2 2 2 2 5" xfId="6060"/>
    <cellStyle name="표준 3 8 2 2 2 2 6" xfId="8941"/>
    <cellStyle name="표준 3 8 2 2 2 2 7" xfId="11819"/>
    <cellStyle name="표준 3 8 2 2 2 3" xfId="447"/>
    <cellStyle name="표준 3 8 2 2 2 3 2" xfId="1167"/>
    <cellStyle name="표준 3 8 2 2 2 3 2 2" xfId="2607"/>
    <cellStyle name="표준 3 8 2 2 2 3 2 2 2" xfId="5490"/>
    <cellStyle name="표준 3 8 2 2 2 3 2 2 3" xfId="8368"/>
    <cellStyle name="표준 3 8 2 2 2 3 2 2 4" xfId="11249"/>
    <cellStyle name="표준 3 8 2 2 2 3 2 2 5" xfId="14127"/>
    <cellStyle name="표준 3 8 2 2 2 3 2 3" xfId="4050"/>
    <cellStyle name="표준 3 8 2 2 2 3 2 4" xfId="6928"/>
    <cellStyle name="표준 3 8 2 2 2 3 2 5" xfId="9809"/>
    <cellStyle name="표준 3 8 2 2 2 3 2 6" xfId="12687"/>
    <cellStyle name="표준 3 8 2 2 2 3 3" xfId="1887"/>
    <cellStyle name="표준 3 8 2 2 2 3 3 2" xfId="4770"/>
    <cellStyle name="표준 3 8 2 2 2 3 3 3" xfId="7648"/>
    <cellStyle name="표준 3 8 2 2 2 3 3 4" xfId="10529"/>
    <cellStyle name="표준 3 8 2 2 2 3 3 5" xfId="13407"/>
    <cellStyle name="표준 3 8 2 2 2 3 4" xfId="3330"/>
    <cellStyle name="표준 3 8 2 2 2 3 5" xfId="6208"/>
    <cellStyle name="표준 3 8 2 2 2 3 6" xfId="9089"/>
    <cellStyle name="표준 3 8 2 2 2 3 7" xfId="11967"/>
    <cellStyle name="표준 3 8 2 2 2 4" xfId="589"/>
    <cellStyle name="표준 3 8 2 2 2 4 2" xfId="1309"/>
    <cellStyle name="표준 3 8 2 2 2 4 2 2" xfId="2749"/>
    <cellStyle name="표준 3 8 2 2 2 4 2 2 2" xfId="5632"/>
    <cellStyle name="표준 3 8 2 2 2 4 2 2 3" xfId="8510"/>
    <cellStyle name="표준 3 8 2 2 2 4 2 2 4" xfId="11391"/>
    <cellStyle name="표준 3 8 2 2 2 4 2 2 5" xfId="14269"/>
    <cellStyle name="표준 3 8 2 2 2 4 2 3" xfId="4192"/>
    <cellStyle name="표준 3 8 2 2 2 4 2 4" xfId="7070"/>
    <cellStyle name="표준 3 8 2 2 2 4 2 5" xfId="9951"/>
    <cellStyle name="표준 3 8 2 2 2 4 2 6" xfId="12829"/>
    <cellStyle name="표준 3 8 2 2 2 4 3" xfId="2029"/>
    <cellStyle name="표준 3 8 2 2 2 4 3 2" xfId="4912"/>
    <cellStyle name="표준 3 8 2 2 2 4 3 3" xfId="7790"/>
    <cellStyle name="표준 3 8 2 2 2 4 3 4" xfId="10671"/>
    <cellStyle name="표준 3 8 2 2 2 4 3 5" xfId="13549"/>
    <cellStyle name="표준 3 8 2 2 2 4 4" xfId="3472"/>
    <cellStyle name="표준 3 8 2 2 2 4 5" xfId="6350"/>
    <cellStyle name="표준 3 8 2 2 2 4 6" xfId="9231"/>
    <cellStyle name="표준 3 8 2 2 2 4 7" xfId="12109"/>
    <cellStyle name="표준 3 8 2 2 2 5" xfId="731"/>
    <cellStyle name="표준 3 8 2 2 2 5 2" xfId="1451"/>
    <cellStyle name="표준 3 8 2 2 2 5 2 2" xfId="2891"/>
    <cellStyle name="표준 3 8 2 2 2 5 2 2 2" xfId="5774"/>
    <cellStyle name="표준 3 8 2 2 2 5 2 2 3" xfId="8652"/>
    <cellStyle name="표준 3 8 2 2 2 5 2 2 4" xfId="11533"/>
    <cellStyle name="표준 3 8 2 2 2 5 2 2 5" xfId="14411"/>
    <cellStyle name="표준 3 8 2 2 2 5 2 3" xfId="4334"/>
    <cellStyle name="표준 3 8 2 2 2 5 2 4" xfId="7212"/>
    <cellStyle name="표준 3 8 2 2 2 5 2 5" xfId="10093"/>
    <cellStyle name="표준 3 8 2 2 2 5 2 6" xfId="12971"/>
    <cellStyle name="표준 3 8 2 2 2 5 3" xfId="2171"/>
    <cellStyle name="표준 3 8 2 2 2 5 3 2" xfId="5054"/>
    <cellStyle name="표준 3 8 2 2 2 5 3 3" xfId="7932"/>
    <cellStyle name="표준 3 8 2 2 2 5 3 4" xfId="10813"/>
    <cellStyle name="표준 3 8 2 2 2 5 3 5" xfId="13691"/>
    <cellStyle name="표준 3 8 2 2 2 5 4" xfId="3614"/>
    <cellStyle name="표준 3 8 2 2 2 5 5" xfId="6492"/>
    <cellStyle name="표준 3 8 2 2 2 5 6" xfId="9373"/>
    <cellStyle name="표준 3 8 2 2 2 5 7" xfId="12251"/>
    <cellStyle name="표준 3 8 2 2 2 6" xfId="875"/>
    <cellStyle name="표준 3 8 2 2 2 6 2" xfId="2315"/>
    <cellStyle name="표준 3 8 2 2 2 6 2 2" xfId="5198"/>
    <cellStyle name="표준 3 8 2 2 2 6 2 3" xfId="8076"/>
    <cellStyle name="표준 3 8 2 2 2 6 2 4" xfId="10957"/>
    <cellStyle name="표준 3 8 2 2 2 6 2 5" xfId="13835"/>
    <cellStyle name="표준 3 8 2 2 2 6 3" xfId="3758"/>
    <cellStyle name="표준 3 8 2 2 2 6 4" xfId="6636"/>
    <cellStyle name="표준 3 8 2 2 2 6 5" xfId="9517"/>
    <cellStyle name="표준 3 8 2 2 2 6 6" xfId="12395"/>
    <cellStyle name="표준 3 8 2 2 2 7" xfId="1595"/>
    <cellStyle name="표준 3 8 2 2 2 7 2" xfId="4478"/>
    <cellStyle name="표준 3 8 2 2 2 7 3" xfId="7356"/>
    <cellStyle name="표준 3 8 2 2 2 7 4" xfId="10237"/>
    <cellStyle name="표준 3 8 2 2 2 7 5" xfId="13115"/>
    <cellStyle name="표준 3 8 2 2 2 8" xfId="3038"/>
    <cellStyle name="표준 3 8 2 2 2 9" xfId="5916"/>
    <cellStyle name="표준 3 8 2 2 3" xfId="227"/>
    <cellStyle name="표준 3 8 2 2 3 2" xfId="947"/>
    <cellStyle name="표준 3 8 2 2 3 2 2" xfId="2387"/>
    <cellStyle name="표준 3 8 2 2 3 2 2 2" xfId="5270"/>
    <cellStyle name="표준 3 8 2 2 3 2 2 3" xfId="8148"/>
    <cellStyle name="표준 3 8 2 2 3 2 2 4" xfId="11029"/>
    <cellStyle name="표준 3 8 2 2 3 2 2 5" xfId="13907"/>
    <cellStyle name="표준 3 8 2 2 3 2 3" xfId="3830"/>
    <cellStyle name="표준 3 8 2 2 3 2 4" xfId="6708"/>
    <cellStyle name="표준 3 8 2 2 3 2 5" xfId="9589"/>
    <cellStyle name="표준 3 8 2 2 3 2 6" xfId="12467"/>
    <cellStyle name="표준 3 8 2 2 3 3" xfId="1667"/>
    <cellStyle name="표준 3 8 2 2 3 3 2" xfId="4550"/>
    <cellStyle name="표준 3 8 2 2 3 3 3" xfId="7428"/>
    <cellStyle name="표준 3 8 2 2 3 3 4" xfId="10309"/>
    <cellStyle name="표준 3 8 2 2 3 3 5" xfId="13187"/>
    <cellStyle name="표준 3 8 2 2 3 4" xfId="3110"/>
    <cellStyle name="표준 3 8 2 2 3 5" xfId="5988"/>
    <cellStyle name="표준 3 8 2 2 3 6" xfId="8869"/>
    <cellStyle name="표준 3 8 2 2 3 7" xfId="11747"/>
    <cellStyle name="표준 3 8 2 2 4" xfId="375"/>
    <cellStyle name="표준 3 8 2 2 4 2" xfId="1095"/>
    <cellStyle name="표준 3 8 2 2 4 2 2" xfId="2535"/>
    <cellStyle name="표준 3 8 2 2 4 2 2 2" xfId="5418"/>
    <cellStyle name="표준 3 8 2 2 4 2 2 3" xfId="8296"/>
    <cellStyle name="표준 3 8 2 2 4 2 2 4" xfId="11177"/>
    <cellStyle name="표준 3 8 2 2 4 2 2 5" xfId="14055"/>
    <cellStyle name="표준 3 8 2 2 4 2 3" xfId="3978"/>
    <cellStyle name="표준 3 8 2 2 4 2 4" xfId="6856"/>
    <cellStyle name="표준 3 8 2 2 4 2 5" xfId="9737"/>
    <cellStyle name="표준 3 8 2 2 4 2 6" xfId="12615"/>
    <cellStyle name="표준 3 8 2 2 4 3" xfId="1815"/>
    <cellStyle name="표준 3 8 2 2 4 3 2" xfId="4698"/>
    <cellStyle name="표준 3 8 2 2 4 3 3" xfId="7576"/>
    <cellStyle name="표준 3 8 2 2 4 3 4" xfId="10457"/>
    <cellStyle name="표준 3 8 2 2 4 3 5" xfId="13335"/>
    <cellStyle name="표준 3 8 2 2 4 4" xfId="3258"/>
    <cellStyle name="표준 3 8 2 2 4 5" xfId="6136"/>
    <cellStyle name="표준 3 8 2 2 4 6" xfId="9017"/>
    <cellStyle name="표준 3 8 2 2 4 7" xfId="11895"/>
    <cellStyle name="표준 3 8 2 2 5" xfId="517"/>
    <cellStyle name="표준 3 8 2 2 5 2" xfId="1237"/>
    <cellStyle name="표준 3 8 2 2 5 2 2" xfId="2677"/>
    <cellStyle name="표준 3 8 2 2 5 2 2 2" xfId="5560"/>
    <cellStyle name="표준 3 8 2 2 5 2 2 3" xfId="8438"/>
    <cellStyle name="표준 3 8 2 2 5 2 2 4" xfId="11319"/>
    <cellStyle name="표준 3 8 2 2 5 2 2 5" xfId="14197"/>
    <cellStyle name="표준 3 8 2 2 5 2 3" xfId="4120"/>
    <cellStyle name="표준 3 8 2 2 5 2 4" xfId="6998"/>
    <cellStyle name="표준 3 8 2 2 5 2 5" xfId="9879"/>
    <cellStyle name="표준 3 8 2 2 5 2 6" xfId="12757"/>
    <cellStyle name="표준 3 8 2 2 5 3" xfId="1957"/>
    <cellStyle name="표준 3 8 2 2 5 3 2" xfId="4840"/>
    <cellStyle name="표준 3 8 2 2 5 3 3" xfId="7718"/>
    <cellStyle name="표준 3 8 2 2 5 3 4" xfId="10599"/>
    <cellStyle name="표준 3 8 2 2 5 3 5" xfId="13477"/>
    <cellStyle name="표준 3 8 2 2 5 4" xfId="3400"/>
    <cellStyle name="표준 3 8 2 2 5 5" xfId="6278"/>
    <cellStyle name="표준 3 8 2 2 5 6" xfId="9159"/>
    <cellStyle name="표준 3 8 2 2 5 7" xfId="12037"/>
    <cellStyle name="표준 3 8 2 2 6" xfId="659"/>
    <cellStyle name="표준 3 8 2 2 6 2" xfId="1379"/>
    <cellStyle name="표준 3 8 2 2 6 2 2" xfId="2819"/>
    <cellStyle name="표준 3 8 2 2 6 2 2 2" xfId="5702"/>
    <cellStyle name="표준 3 8 2 2 6 2 2 3" xfId="8580"/>
    <cellStyle name="표준 3 8 2 2 6 2 2 4" xfId="11461"/>
    <cellStyle name="표준 3 8 2 2 6 2 2 5" xfId="14339"/>
    <cellStyle name="표준 3 8 2 2 6 2 3" xfId="4262"/>
    <cellStyle name="표준 3 8 2 2 6 2 4" xfId="7140"/>
    <cellStyle name="표준 3 8 2 2 6 2 5" xfId="10021"/>
    <cellStyle name="표준 3 8 2 2 6 2 6" xfId="12899"/>
    <cellStyle name="표준 3 8 2 2 6 3" xfId="2099"/>
    <cellStyle name="표준 3 8 2 2 6 3 2" xfId="4982"/>
    <cellStyle name="표준 3 8 2 2 6 3 3" xfId="7860"/>
    <cellStyle name="표준 3 8 2 2 6 3 4" xfId="10741"/>
    <cellStyle name="표준 3 8 2 2 6 3 5" xfId="13619"/>
    <cellStyle name="표준 3 8 2 2 6 4" xfId="3542"/>
    <cellStyle name="표준 3 8 2 2 6 5" xfId="6420"/>
    <cellStyle name="표준 3 8 2 2 6 6" xfId="9301"/>
    <cellStyle name="표준 3 8 2 2 6 7" xfId="12179"/>
    <cellStyle name="표준 3 8 2 2 7" xfId="803"/>
    <cellStyle name="표준 3 8 2 2 7 2" xfId="2243"/>
    <cellStyle name="표준 3 8 2 2 7 2 2" xfId="5126"/>
    <cellStyle name="표준 3 8 2 2 7 2 3" xfId="8004"/>
    <cellStyle name="표준 3 8 2 2 7 2 4" xfId="10885"/>
    <cellStyle name="표준 3 8 2 2 7 2 5" xfId="13763"/>
    <cellStyle name="표준 3 8 2 2 7 3" xfId="3686"/>
    <cellStyle name="표준 3 8 2 2 7 4" xfId="6564"/>
    <cellStyle name="표준 3 8 2 2 7 5" xfId="9445"/>
    <cellStyle name="표준 3 8 2 2 7 6" xfId="12323"/>
    <cellStyle name="표준 3 8 2 2 8" xfId="1523"/>
    <cellStyle name="표준 3 8 2 2 8 2" xfId="4406"/>
    <cellStyle name="표준 3 8 2 2 8 3" xfId="7284"/>
    <cellStyle name="표준 3 8 2 2 8 4" xfId="10165"/>
    <cellStyle name="표준 3 8 2 2 8 5" xfId="13043"/>
    <cellStyle name="표준 3 8 2 2 9" xfId="2966"/>
    <cellStyle name="표준 3 8 2 3" xfId="119"/>
    <cellStyle name="표준 3 8 2 3 10" xfId="8761"/>
    <cellStyle name="표준 3 8 2 3 11" xfId="11639"/>
    <cellStyle name="표준 3 8 2 3 2" xfId="263"/>
    <cellStyle name="표준 3 8 2 3 2 2" xfId="983"/>
    <cellStyle name="표준 3 8 2 3 2 2 2" xfId="2423"/>
    <cellStyle name="표준 3 8 2 3 2 2 2 2" xfId="5306"/>
    <cellStyle name="표준 3 8 2 3 2 2 2 3" xfId="8184"/>
    <cellStyle name="표준 3 8 2 3 2 2 2 4" xfId="11065"/>
    <cellStyle name="표준 3 8 2 3 2 2 2 5" xfId="13943"/>
    <cellStyle name="표준 3 8 2 3 2 2 3" xfId="3866"/>
    <cellStyle name="표준 3 8 2 3 2 2 4" xfId="6744"/>
    <cellStyle name="표준 3 8 2 3 2 2 5" xfId="9625"/>
    <cellStyle name="표준 3 8 2 3 2 2 6" xfId="12503"/>
    <cellStyle name="표준 3 8 2 3 2 3" xfId="1703"/>
    <cellStyle name="표준 3 8 2 3 2 3 2" xfId="4586"/>
    <cellStyle name="표준 3 8 2 3 2 3 3" xfId="7464"/>
    <cellStyle name="표준 3 8 2 3 2 3 4" xfId="10345"/>
    <cellStyle name="표준 3 8 2 3 2 3 5" xfId="13223"/>
    <cellStyle name="표준 3 8 2 3 2 4" xfId="3146"/>
    <cellStyle name="표준 3 8 2 3 2 5" xfId="6024"/>
    <cellStyle name="표준 3 8 2 3 2 6" xfId="8905"/>
    <cellStyle name="표준 3 8 2 3 2 7" xfId="11783"/>
    <cellStyle name="표준 3 8 2 3 3" xfId="411"/>
    <cellStyle name="표준 3 8 2 3 3 2" xfId="1131"/>
    <cellStyle name="표준 3 8 2 3 3 2 2" xfId="2571"/>
    <cellStyle name="표준 3 8 2 3 3 2 2 2" xfId="5454"/>
    <cellStyle name="표준 3 8 2 3 3 2 2 3" xfId="8332"/>
    <cellStyle name="표준 3 8 2 3 3 2 2 4" xfId="11213"/>
    <cellStyle name="표준 3 8 2 3 3 2 2 5" xfId="14091"/>
    <cellStyle name="표준 3 8 2 3 3 2 3" xfId="4014"/>
    <cellStyle name="표준 3 8 2 3 3 2 4" xfId="6892"/>
    <cellStyle name="표준 3 8 2 3 3 2 5" xfId="9773"/>
    <cellStyle name="표준 3 8 2 3 3 2 6" xfId="12651"/>
    <cellStyle name="표준 3 8 2 3 3 3" xfId="1851"/>
    <cellStyle name="표준 3 8 2 3 3 3 2" xfId="4734"/>
    <cellStyle name="표준 3 8 2 3 3 3 3" xfId="7612"/>
    <cellStyle name="표준 3 8 2 3 3 3 4" xfId="10493"/>
    <cellStyle name="표준 3 8 2 3 3 3 5" xfId="13371"/>
    <cellStyle name="표준 3 8 2 3 3 4" xfId="3294"/>
    <cellStyle name="표준 3 8 2 3 3 5" xfId="6172"/>
    <cellStyle name="표준 3 8 2 3 3 6" xfId="9053"/>
    <cellStyle name="표준 3 8 2 3 3 7" xfId="11931"/>
    <cellStyle name="표준 3 8 2 3 4" xfId="553"/>
    <cellStyle name="표준 3 8 2 3 4 2" xfId="1273"/>
    <cellStyle name="표준 3 8 2 3 4 2 2" xfId="2713"/>
    <cellStyle name="표준 3 8 2 3 4 2 2 2" xfId="5596"/>
    <cellStyle name="표준 3 8 2 3 4 2 2 3" xfId="8474"/>
    <cellStyle name="표준 3 8 2 3 4 2 2 4" xfId="11355"/>
    <cellStyle name="표준 3 8 2 3 4 2 2 5" xfId="14233"/>
    <cellStyle name="표준 3 8 2 3 4 2 3" xfId="4156"/>
    <cellStyle name="표준 3 8 2 3 4 2 4" xfId="7034"/>
    <cellStyle name="표준 3 8 2 3 4 2 5" xfId="9915"/>
    <cellStyle name="표준 3 8 2 3 4 2 6" xfId="12793"/>
    <cellStyle name="표준 3 8 2 3 4 3" xfId="1993"/>
    <cellStyle name="표준 3 8 2 3 4 3 2" xfId="4876"/>
    <cellStyle name="표준 3 8 2 3 4 3 3" xfId="7754"/>
    <cellStyle name="표준 3 8 2 3 4 3 4" xfId="10635"/>
    <cellStyle name="표준 3 8 2 3 4 3 5" xfId="13513"/>
    <cellStyle name="표준 3 8 2 3 4 4" xfId="3436"/>
    <cellStyle name="표준 3 8 2 3 4 5" xfId="6314"/>
    <cellStyle name="표준 3 8 2 3 4 6" xfId="9195"/>
    <cellStyle name="표준 3 8 2 3 4 7" xfId="12073"/>
    <cellStyle name="표준 3 8 2 3 5" xfId="695"/>
    <cellStyle name="표준 3 8 2 3 5 2" xfId="1415"/>
    <cellStyle name="표준 3 8 2 3 5 2 2" xfId="2855"/>
    <cellStyle name="표준 3 8 2 3 5 2 2 2" xfId="5738"/>
    <cellStyle name="표준 3 8 2 3 5 2 2 3" xfId="8616"/>
    <cellStyle name="표준 3 8 2 3 5 2 2 4" xfId="11497"/>
    <cellStyle name="표준 3 8 2 3 5 2 2 5" xfId="14375"/>
    <cellStyle name="표준 3 8 2 3 5 2 3" xfId="4298"/>
    <cellStyle name="표준 3 8 2 3 5 2 4" xfId="7176"/>
    <cellStyle name="표준 3 8 2 3 5 2 5" xfId="10057"/>
    <cellStyle name="표준 3 8 2 3 5 2 6" xfId="12935"/>
    <cellStyle name="표준 3 8 2 3 5 3" xfId="2135"/>
    <cellStyle name="표준 3 8 2 3 5 3 2" xfId="5018"/>
    <cellStyle name="표준 3 8 2 3 5 3 3" xfId="7896"/>
    <cellStyle name="표준 3 8 2 3 5 3 4" xfId="10777"/>
    <cellStyle name="표준 3 8 2 3 5 3 5" xfId="13655"/>
    <cellStyle name="표준 3 8 2 3 5 4" xfId="3578"/>
    <cellStyle name="표준 3 8 2 3 5 5" xfId="6456"/>
    <cellStyle name="표준 3 8 2 3 5 6" xfId="9337"/>
    <cellStyle name="표준 3 8 2 3 5 7" xfId="12215"/>
    <cellStyle name="표준 3 8 2 3 6" xfId="839"/>
    <cellStyle name="표준 3 8 2 3 6 2" xfId="2279"/>
    <cellStyle name="표준 3 8 2 3 6 2 2" xfId="5162"/>
    <cellStyle name="표준 3 8 2 3 6 2 3" xfId="8040"/>
    <cellStyle name="표준 3 8 2 3 6 2 4" xfId="10921"/>
    <cellStyle name="표준 3 8 2 3 6 2 5" xfId="13799"/>
    <cellStyle name="표준 3 8 2 3 6 3" xfId="3722"/>
    <cellStyle name="표준 3 8 2 3 6 4" xfId="6600"/>
    <cellStyle name="표준 3 8 2 3 6 5" xfId="9481"/>
    <cellStyle name="표준 3 8 2 3 6 6" xfId="12359"/>
    <cellStyle name="표준 3 8 2 3 7" xfId="1559"/>
    <cellStyle name="표준 3 8 2 3 7 2" xfId="4442"/>
    <cellStyle name="표준 3 8 2 3 7 3" xfId="7320"/>
    <cellStyle name="표준 3 8 2 3 7 4" xfId="10201"/>
    <cellStyle name="표준 3 8 2 3 7 5" xfId="13079"/>
    <cellStyle name="표준 3 8 2 3 8" xfId="3002"/>
    <cellStyle name="표준 3 8 2 3 9" xfId="5880"/>
    <cellStyle name="표준 3 8 2 4" xfId="191"/>
    <cellStyle name="표준 3 8 2 4 2" xfId="911"/>
    <cellStyle name="표준 3 8 2 4 2 2" xfId="2351"/>
    <cellStyle name="표준 3 8 2 4 2 2 2" xfId="5234"/>
    <cellStyle name="표준 3 8 2 4 2 2 3" xfId="8112"/>
    <cellStyle name="표준 3 8 2 4 2 2 4" xfId="10993"/>
    <cellStyle name="표준 3 8 2 4 2 2 5" xfId="13871"/>
    <cellStyle name="표준 3 8 2 4 2 3" xfId="3794"/>
    <cellStyle name="표준 3 8 2 4 2 4" xfId="6672"/>
    <cellStyle name="표준 3 8 2 4 2 5" xfId="9553"/>
    <cellStyle name="표준 3 8 2 4 2 6" xfId="12431"/>
    <cellStyle name="표준 3 8 2 4 3" xfId="1631"/>
    <cellStyle name="표준 3 8 2 4 3 2" xfId="4514"/>
    <cellStyle name="표준 3 8 2 4 3 3" xfId="7392"/>
    <cellStyle name="표준 3 8 2 4 3 4" xfId="10273"/>
    <cellStyle name="표준 3 8 2 4 3 5" xfId="13151"/>
    <cellStyle name="표준 3 8 2 4 4" xfId="3074"/>
    <cellStyle name="표준 3 8 2 4 5" xfId="5952"/>
    <cellStyle name="표준 3 8 2 4 6" xfId="8833"/>
    <cellStyle name="표준 3 8 2 4 7" xfId="11711"/>
    <cellStyle name="표준 3 8 2 5" xfId="339"/>
    <cellStyle name="표준 3 8 2 5 2" xfId="1059"/>
    <cellStyle name="표준 3 8 2 5 2 2" xfId="2499"/>
    <cellStyle name="표준 3 8 2 5 2 2 2" xfId="5382"/>
    <cellStyle name="표준 3 8 2 5 2 2 3" xfId="8260"/>
    <cellStyle name="표준 3 8 2 5 2 2 4" xfId="11141"/>
    <cellStyle name="표준 3 8 2 5 2 2 5" xfId="14019"/>
    <cellStyle name="표준 3 8 2 5 2 3" xfId="3942"/>
    <cellStyle name="표준 3 8 2 5 2 4" xfId="6820"/>
    <cellStyle name="표준 3 8 2 5 2 5" xfId="9701"/>
    <cellStyle name="표준 3 8 2 5 2 6" xfId="12579"/>
    <cellStyle name="표준 3 8 2 5 3" xfId="1779"/>
    <cellStyle name="표준 3 8 2 5 3 2" xfId="4662"/>
    <cellStyle name="표준 3 8 2 5 3 3" xfId="7540"/>
    <cellStyle name="표준 3 8 2 5 3 4" xfId="10421"/>
    <cellStyle name="표준 3 8 2 5 3 5" xfId="13299"/>
    <cellStyle name="표준 3 8 2 5 4" xfId="3222"/>
    <cellStyle name="표준 3 8 2 5 5" xfId="6100"/>
    <cellStyle name="표준 3 8 2 5 6" xfId="8981"/>
    <cellStyle name="표준 3 8 2 5 7" xfId="11859"/>
    <cellStyle name="표준 3 8 2 6" xfId="481"/>
    <cellStyle name="표준 3 8 2 6 2" xfId="1201"/>
    <cellStyle name="표준 3 8 2 6 2 2" xfId="2641"/>
    <cellStyle name="표준 3 8 2 6 2 2 2" xfId="5524"/>
    <cellStyle name="표준 3 8 2 6 2 2 3" xfId="8402"/>
    <cellStyle name="표준 3 8 2 6 2 2 4" xfId="11283"/>
    <cellStyle name="표준 3 8 2 6 2 2 5" xfId="14161"/>
    <cellStyle name="표준 3 8 2 6 2 3" xfId="4084"/>
    <cellStyle name="표준 3 8 2 6 2 4" xfId="6962"/>
    <cellStyle name="표준 3 8 2 6 2 5" xfId="9843"/>
    <cellStyle name="표준 3 8 2 6 2 6" xfId="12721"/>
    <cellStyle name="표준 3 8 2 6 3" xfId="1921"/>
    <cellStyle name="표준 3 8 2 6 3 2" xfId="4804"/>
    <cellStyle name="표준 3 8 2 6 3 3" xfId="7682"/>
    <cellStyle name="표준 3 8 2 6 3 4" xfId="10563"/>
    <cellStyle name="표준 3 8 2 6 3 5" xfId="13441"/>
    <cellStyle name="표준 3 8 2 6 4" xfId="3364"/>
    <cellStyle name="표준 3 8 2 6 5" xfId="6242"/>
    <cellStyle name="표준 3 8 2 6 6" xfId="9123"/>
    <cellStyle name="표준 3 8 2 6 7" xfId="12001"/>
    <cellStyle name="표준 3 8 2 7" xfId="623"/>
    <cellStyle name="표준 3 8 2 7 2" xfId="1343"/>
    <cellStyle name="표준 3 8 2 7 2 2" xfId="2783"/>
    <cellStyle name="표준 3 8 2 7 2 2 2" xfId="5666"/>
    <cellStyle name="표준 3 8 2 7 2 2 3" xfId="8544"/>
    <cellStyle name="표준 3 8 2 7 2 2 4" xfId="11425"/>
    <cellStyle name="표준 3 8 2 7 2 2 5" xfId="14303"/>
    <cellStyle name="표준 3 8 2 7 2 3" xfId="4226"/>
    <cellStyle name="표준 3 8 2 7 2 4" xfId="7104"/>
    <cellStyle name="표준 3 8 2 7 2 5" xfId="9985"/>
    <cellStyle name="표준 3 8 2 7 2 6" xfId="12863"/>
    <cellStyle name="표준 3 8 2 7 3" xfId="2063"/>
    <cellStyle name="표준 3 8 2 7 3 2" xfId="4946"/>
    <cellStyle name="표준 3 8 2 7 3 3" xfId="7824"/>
    <cellStyle name="표준 3 8 2 7 3 4" xfId="10705"/>
    <cellStyle name="표준 3 8 2 7 3 5" xfId="13583"/>
    <cellStyle name="표준 3 8 2 7 4" xfId="3506"/>
    <cellStyle name="표준 3 8 2 7 5" xfId="6384"/>
    <cellStyle name="표준 3 8 2 7 6" xfId="9265"/>
    <cellStyle name="표준 3 8 2 7 7" xfId="12143"/>
    <cellStyle name="표준 3 8 2 8" xfId="767"/>
    <cellStyle name="표준 3 8 2 8 2" xfId="2207"/>
    <cellStyle name="표준 3 8 2 8 2 2" xfId="5090"/>
    <cellStyle name="표준 3 8 2 8 2 3" xfId="7968"/>
    <cellStyle name="표준 3 8 2 8 2 4" xfId="10849"/>
    <cellStyle name="표준 3 8 2 8 2 5" xfId="13727"/>
    <cellStyle name="표준 3 8 2 8 3" xfId="3650"/>
    <cellStyle name="표준 3 8 2 8 4" xfId="6528"/>
    <cellStyle name="표준 3 8 2 8 5" xfId="9409"/>
    <cellStyle name="표준 3 8 2 8 6" xfId="12287"/>
    <cellStyle name="표준 3 8 2 9" xfId="1487"/>
    <cellStyle name="표준 3 8 2 9 2" xfId="4370"/>
    <cellStyle name="표준 3 8 2 9 3" xfId="7248"/>
    <cellStyle name="표준 3 8 2 9 4" xfId="10129"/>
    <cellStyle name="표준 3 8 2 9 5" xfId="13007"/>
    <cellStyle name="표준 3 8 3" xfId="82"/>
    <cellStyle name="표준 3 8 3 10" xfId="5843"/>
    <cellStyle name="표준 3 8 3 11" xfId="8724"/>
    <cellStyle name="표준 3 8 3 12" xfId="11602"/>
    <cellStyle name="표준 3 8 3 2" xfId="154"/>
    <cellStyle name="표준 3 8 3 2 10" xfId="8796"/>
    <cellStyle name="표준 3 8 3 2 11" xfId="11674"/>
    <cellStyle name="표준 3 8 3 2 2" xfId="298"/>
    <cellStyle name="표준 3 8 3 2 2 2" xfId="1018"/>
    <cellStyle name="표준 3 8 3 2 2 2 2" xfId="2458"/>
    <cellStyle name="표준 3 8 3 2 2 2 2 2" xfId="5341"/>
    <cellStyle name="표준 3 8 3 2 2 2 2 3" xfId="8219"/>
    <cellStyle name="표준 3 8 3 2 2 2 2 4" xfId="11100"/>
    <cellStyle name="표준 3 8 3 2 2 2 2 5" xfId="13978"/>
    <cellStyle name="표준 3 8 3 2 2 2 3" xfId="3901"/>
    <cellStyle name="표준 3 8 3 2 2 2 4" xfId="6779"/>
    <cellStyle name="표준 3 8 3 2 2 2 5" xfId="9660"/>
    <cellStyle name="표준 3 8 3 2 2 2 6" xfId="12538"/>
    <cellStyle name="표준 3 8 3 2 2 3" xfId="1738"/>
    <cellStyle name="표준 3 8 3 2 2 3 2" xfId="4621"/>
    <cellStyle name="표준 3 8 3 2 2 3 3" xfId="7499"/>
    <cellStyle name="표준 3 8 3 2 2 3 4" xfId="10380"/>
    <cellStyle name="표준 3 8 3 2 2 3 5" xfId="13258"/>
    <cellStyle name="표준 3 8 3 2 2 4" xfId="3181"/>
    <cellStyle name="표준 3 8 3 2 2 5" xfId="6059"/>
    <cellStyle name="표준 3 8 3 2 2 6" xfId="8940"/>
    <cellStyle name="표준 3 8 3 2 2 7" xfId="11818"/>
    <cellStyle name="표준 3 8 3 2 3" xfId="446"/>
    <cellStyle name="표준 3 8 3 2 3 2" xfId="1166"/>
    <cellStyle name="표준 3 8 3 2 3 2 2" xfId="2606"/>
    <cellStyle name="표준 3 8 3 2 3 2 2 2" xfId="5489"/>
    <cellStyle name="표준 3 8 3 2 3 2 2 3" xfId="8367"/>
    <cellStyle name="표준 3 8 3 2 3 2 2 4" xfId="11248"/>
    <cellStyle name="표준 3 8 3 2 3 2 2 5" xfId="14126"/>
    <cellStyle name="표준 3 8 3 2 3 2 3" xfId="4049"/>
    <cellStyle name="표준 3 8 3 2 3 2 4" xfId="6927"/>
    <cellStyle name="표준 3 8 3 2 3 2 5" xfId="9808"/>
    <cellStyle name="표준 3 8 3 2 3 2 6" xfId="12686"/>
    <cellStyle name="표준 3 8 3 2 3 3" xfId="1886"/>
    <cellStyle name="표준 3 8 3 2 3 3 2" xfId="4769"/>
    <cellStyle name="표준 3 8 3 2 3 3 3" xfId="7647"/>
    <cellStyle name="표준 3 8 3 2 3 3 4" xfId="10528"/>
    <cellStyle name="표준 3 8 3 2 3 3 5" xfId="13406"/>
    <cellStyle name="표준 3 8 3 2 3 4" xfId="3329"/>
    <cellStyle name="표준 3 8 3 2 3 5" xfId="6207"/>
    <cellStyle name="표준 3 8 3 2 3 6" xfId="9088"/>
    <cellStyle name="표준 3 8 3 2 3 7" xfId="11966"/>
    <cellStyle name="표준 3 8 3 2 4" xfId="588"/>
    <cellStyle name="표준 3 8 3 2 4 2" xfId="1308"/>
    <cellStyle name="표준 3 8 3 2 4 2 2" xfId="2748"/>
    <cellStyle name="표준 3 8 3 2 4 2 2 2" xfId="5631"/>
    <cellStyle name="표준 3 8 3 2 4 2 2 3" xfId="8509"/>
    <cellStyle name="표준 3 8 3 2 4 2 2 4" xfId="11390"/>
    <cellStyle name="표준 3 8 3 2 4 2 2 5" xfId="14268"/>
    <cellStyle name="표준 3 8 3 2 4 2 3" xfId="4191"/>
    <cellStyle name="표준 3 8 3 2 4 2 4" xfId="7069"/>
    <cellStyle name="표준 3 8 3 2 4 2 5" xfId="9950"/>
    <cellStyle name="표준 3 8 3 2 4 2 6" xfId="12828"/>
    <cellStyle name="표준 3 8 3 2 4 3" xfId="2028"/>
    <cellStyle name="표준 3 8 3 2 4 3 2" xfId="4911"/>
    <cellStyle name="표준 3 8 3 2 4 3 3" xfId="7789"/>
    <cellStyle name="표준 3 8 3 2 4 3 4" xfId="10670"/>
    <cellStyle name="표준 3 8 3 2 4 3 5" xfId="13548"/>
    <cellStyle name="표준 3 8 3 2 4 4" xfId="3471"/>
    <cellStyle name="표준 3 8 3 2 4 5" xfId="6349"/>
    <cellStyle name="표준 3 8 3 2 4 6" xfId="9230"/>
    <cellStyle name="표준 3 8 3 2 4 7" xfId="12108"/>
    <cellStyle name="표준 3 8 3 2 5" xfId="730"/>
    <cellStyle name="표준 3 8 3 2 5 2" xfId="1450"/>
    <cellStyle name="표준 3 8 3 2 5 2 2" xfId="2890"/>
    <cellStyle name="표준 3 8 3 2 5 2 2 2" xfId="5773"/>
    <cellStyle name="표준 3 8 3 2 5 2 2 3" xfId="8651"/>
    <cellStyle name="표준 3 8 3 2 5 2 2 4" xfId="11532"/>
    <cellStyle name="표준 3 8 3 2 5 2 2 5" xfId="14410"/>
    <cellStyle name="표준 3 8 3 2 5 2 3" xfId="4333"/>
    <cellStyle name="표준 3 8 3 2 5 2 4" xfId="7211"/>
    <cellStyle name="표준 3 8 3 2 5 2 5" xfId="10092"/>
    <cellStyle name="표준 3 8 3 2 5 2 6" xfId="12970"/>
    <cellStyle name="표준 3 8 3 2 5 3" xfId="2170"/>
    <cellStyle name="표준 3 8 3 2 5 3 2" xfId="5053"/>
    <cellStyle name="표준 3 8 3 2 5 3 3" xfId="7931"/>
    <cellStyle name="표준 3 8 3 2 5 3 4" xfId="10812"/>
    <cellStyle name="표준 3 8 3 2 5 3 5" xfId="13690"/>
    <cellStyle name="표준 3 8 3 2 5 4" xfId="3613"/>
    <cellStyle name="표준 3 8 3 2 5 5" xfId="6491"/>
    <cellStyle name="표준 3 8 3 2 5 6" xfId="9372"/>
    <cellStyle name="표준 3 8 3 2 5 7" xfId="12250"/>
    <cellStyle name="표준 3 8 3 2 6" xfId="874"/>
    <cellStyle name="표준 3 8 3 2 6 2" xfId="2314"/>
    <cellStyle name="표준 3 8 3 2 6 2 2" xfId="5197"/>
    <cellStyle name="표준 3 8 3 2 6 2 3" xfId="8075"/>
    <cellStyle name="표준 3 8 3 2 6 2 4" xfId="10956"/>
    <cellStyle name="표준 3 8 3 2 6 2 5" xfId="13834"/>
    <cellStyle name="표준 3 8 3 2 6 3" xfId="3757"/>
    <cellStyle name="표준 3 8 3 2 6 4" xfId="6635"/>
    <cellStyle name="표준 3 8 3 2 6 5" xfId="9516"/>
    <cellStyle name="표준 3 8 3 2 6 6" xfId="12394"/>
    <cellStyle name="표준 3 8 3 2 7" xfId="1594"/>
    <cellStyle name="표준 3 8 3 2 7 2" xfId="4477"/>
    <cellStyle name="표준 3 8 3 2 7 3" xfId="7355"/>
    <cellStyle name="표준 3 8 3 2 7 4" xfId="10236"/>
    <cellStyle name="표준 3 8 3 2 7 5" xfId="13114"/>
    <cellStyle name="표준 3 8 3 2 8" xfId="3037"/>
    <cellStyle name="표준 3 8 3 2 9" xfId="5915"/>
    <cellStyle name="표준 3 8 3 3" xfId="226"/>
    <cellStyle name="표준 3 8 3 3 2" xfId="946"/>
    <cellStyle name="표준 3 8 3 3 2 2" xfId="2386"/>
    <cellStyle name="표준 3 8 3 3 2 2 2" xfId="5269"/>
    <cellStyle name="표준 3 8 3 3 2 2 3" xfId="8147"/>
    <cellStyle name="표준 3 8 3 3 2 2 4" xfId="11028"/>
    <cellStyle name="표준 3 8 3 3 2 2 5" xfId="13906"/>
    <cellStyle name="표준 3 8 3 3 2 3" xfId="3829"/>
    <cellStyle name="표준 3 8 3 3 2 4" xfId="6707"/>
    <cellStyle name="표준 3 8 3 3 2 5" xfId="9588"/>
    <cellStyle name="표준 3 8 3 3 2 6" xfId="12466"/>
    <cellStyle name="표준 3 8 3 3 3" xfId="1666"/>
    <cellStyle name="표준 3 8 3 3 3 2" xfId="4549"/>
    <cellStyle name="표준 3 8 3 3 3 3" xfId="7427"/>
    <cellStyle name="표준 3 8 3 3 3 4" xfId="10308"/>
    <cellStyle name="표준 3 8 3 3 3 5" xfId="13186"/>
    <cellStyle name="표준 3 8 3 3 4" xfId="3109"/>
    <cellStyle name="표준 3 8 3 3 5" xfId="5987"/>
    <cellStyle name="표준 3 8 3 3 6" xfId="8868"/>
    <cellStyle name="표준 3 8 3 3 7" xfId="11746"/>
    <cellStyle name="표준 3 8 3 4" xfId="374"/>
    <cellStyle name="표준 3 8 3 4 2" xfId="1094"/>
    <cellStyle name="표준 3 8 3 4 2 2" xfId="2534"/>
    <cellStyle name="표준 3 8 3 4 2 2 2" xfId="5417"/>
    <cellStyle name="표준 3 8 3 4 2 2 3" xfId="8295"/>
    <cellStyle name="표준 3 8 3 4 2 2 4" xfId="11176"/>
    <cellStyle name="표준 3 8 3 4 2 2 5" xfId="14054"/>
    <cellStyle name="표준 3 8 3 4 2 3" xfId="3977"/>
    <cellStyle name="표준 3 8 3 4 2 4" xfId="6855"/>
    <cellStyle name="표준 3 8 3 4 2 5" xfId="9736"/>
    <cellStyle name="표준 3 8 3 4 2 6" xfId="12614"/>
    <cellStyle name="표준 3 8 3 4 3" xfId="1814"/>
    <cellStyle name="표준 3 8 3 4 3 2" xfId="4697"/>
    <cellStyle name="표준 3 8 3 4 3 3" xfId="7575"/>
    <cellStyle name="표준 3 8 3 4 3 4" xfId="10456"/>
    <cellStyle name="표준 3 8 3 4 3 5" xfId="13334"/>
    <cellStyle name="표준 3 8 3 4 4" xfId="3257"/>
    <cellStyle name="표준 3 8 3 4 5" xfId="6135"/>
    <cellStyle name="표준 3 8 3 4 6" xfId="9016"/>
    <cellStyle name="표준 3 8 3 4 7" xfId="11894"/>
    <cellStyle name="표준 3 8 3 5" xfId="516"/>
    <cellStyle name="표준 3 8 3 5 2" xfId="1236"/>
    <cellStyle name="표준 3 8 3 5 2 2" xfId="2676"/>
    <cellStyle name="표준 3 8 3 5 2 2 2" xfId="5559"/>
    <cellStyle name="표준 3 8 3 5 2 2 3" xfId="8437"/>
    <cellStyle name="표준 3 8 3 5 2 2 4" xfId="11318"/>
    <cellStyle name="표준 3 8 3 5 2 2 5" xfId="14196"/>
    <cellStyle name="표준 3 8 3 5 2 3" xfId="4119"/>
    <cellStyle name="표준 3 8 3 5 2 4" xfId="6997"/>
    <cellStyle name="표준 3 8 3 5 2 5" xfId="9878"/>
    <cellStyle name="표준 3 8 3 5 2 6" xfId="12756"/>
    <cellStyle name="표준 3 8 3 5 3" xfId="1956"/>
    <cellStyle name="표준 3 8 3 5 3 2" xfId="4839"/>
    <cellStyle name="표준 3 8 3 5 3 3" xfId="7717"/>
    <cellStyle name="표준 3 8 3 5 3 4" xfId="10598"/>
    <cellStyle name="표준 3 8 3 5 3 5" xfId="13476"/>
    <cellStyle name="표준 3 8 3 5 4" xfId="3399"/>
    <cellStyle name="표준 3 8 3 5 5" xfId="6277"/>
    <cellStyle name="표준 3 8 3 5 6" xfId="9158"/>
    <cellStyle name="표준 3 8 3 5 7" xfId="12036"/>
    <cellStyle name="표준 3 8 3 6" xfId="658"/>
    <cellStyle name="표준 3 8 3 6 2" xfId="1378"/>
    <cellStyle name="표준 3 8 3 6 2 2" xfId="2818"/>
    <cellStyle name="표준 3 8 3 6 2 2 2" xfId="5701"/>
    <cellStyle name="표준 3 8 3 6 2 2 3" xfId="8579"/>
    <cellStyle name="표준 3 8 3 6 2 2 4" xfId="11460"/>
    <cellStyle name="표준 3 8 3 6 2 2 5" xfId="14338"/>
    <cellStyle name="표준 3 8 3 6 2 3" xfId="4261"/>
    <cellStyle name="표준 3 8 3 6 2 4" xfId="7139"/>
    <cellStyle name="표준 3 8 3 6 2 5" xfId="10020"/>
    <cellStyle name="표준 3 8 3 6 2 6" xfId="12898"/>
    <cellStyle name="표준 3 8 3 6 3" xfId="2098"/>
    <cellStyle name="표준 3 8 3 6 3 2" xfId="4981"/>
    <cellStyle name="표준 3 8 3 6 3 3" xfId="7859"/>
    <cellStyle name="표준 3 8 3 6 3 4" xfId="10740"/>
    <cellStyle name="표준 3 8 3 6 3 5" xfId="13618"/>
    <cellStyle name="표준 3 8 3 6 4" xfId="3541"/>
    <cellStyle name="표준 3 8 3 6 5" xfId="6419"/>
    <cellStyle name="표준 3 8 3 6 6" xfId="9300"/>
    <cellStyle name="표준 3 8 3 6 7" xfId="12178"/>
    <cellStyle name="표준 3 8 3 7" xfId="802"/>
    <cellStyle name="표준 3 8 3 7 2" xfId="2242"/>
    <cellStyle name="표준 3 8 3 7 2 2" xfId="5125"/>
    <cellStyle name="표준 3 8 3 7 2 3" xfId="8003"/>
    <cellStyle name="표준 3 8 3 7 2 4" xfId="10884"/>
    <cellStyle name="표준 3 8 3 7 2 5" xfId="13762"/>
    <cellStyle name="표준 3 8 3 7 3" xfId="3685"/>
    <cellStyle name="표준 3 8 3 7 4" xfId="6563"/>
    <cellStyle name="표준 3 8 3 7 5" xfId="9444"/>
    <cellStyle name="표준 3 8 3 7 6" xfId="12322"/>
    <cellStyle name="표준 3 8 3 8" xfId="1522"/>
    <cellStyle name="표준 3 8 3 8 2" xfId="4405"/>
    <cellStyle name="표준 3 8 3 8 3" xfId="7283"/>
    <cellStyle name="표준 3 8 3 8 4" xfId="10164"/>
    <cellStyle name="표준 3 8 3 8 5" xfId="13042"/>
    <cellStyle name="표준 3 8 3 9" xfId="2965"/>
    <cellStyle name="표준 3 8 4" xfId="118"/>
    <cellStyle name="표준 3 8 4 10" xfId="8760"/>
    <cellStyle name="표준 3 8 4 11" xfId="11638"/>
    <cellStyle name="표준 3 8 4 2" xfId="262"/>
    <cellStyle name="표준 3 8 4 2 2" xfId="982"/>
    <cellStyle name="표준 3 8 4 2 2 2" xfId="2422"/>
    <cellStyle name="표준 3 8 4 2 2 2 2" xfId="5305"/>
    <cellStyle name="표준 3 8 4 2 2 2 3" xfId="8183"/>
    <cellStyle name="표준 3 8 4 2 2 2 4" xfId="11064"/>
    <cellStyle name="표준 3 8 4 2 2 2 5" xfId="13942"/>
    <cellStyle name="표준 3 8 4 2 2 3" xfId="3865"/>
    <cellStyle name="표준 3 8 4 2 2 4" xfId="6743"/>
    <cellStyle name="표준 3 8 4 2 2 5" xfId="9624"/>
    <cellStyle name="표준 3 8 4 2 2 6" xfId="12502"/>
    <cellStyle name="표준 3 8 4 2 3" xfId="1702"/>
    <cellStyle name="표준 3 8 4 2 3 2" xfId="4585"/>
    <cellStyle name="표준 3 8 4 2 3 3" xfId="7463"/>
    <cellStyle name="표준 3 8 4 2 3 4" xfId="10344"/>
    <cellStyle name="표준 3 8 4 2 3 5" xfId="13222"/>
    <cellStyle name="표준 3 8 4 2 4" xfId="3145"/>
    <cellStyle name="표준 3 8 4 2 5" xfId="6023"/>
    <cellStyle name="표준 3 8 4 2 6" xfId="8904"/>
    <cellStyle name="표준 3 8 4 2 7" xfId="11782"/>
    <cellStyle name="표준 3 8 4 3" xfId="410"/>
    <cellStyle name="표준 3 8 4 3 2" xfId="1130"/>
    <cellStyle name="표준 3 8 4 3 2 2" xfId="2570"/>
    <cellStyle name="표준 3 8 4 3 2 2 2" xfId="5453"/>
    <cellStyle name="표준 3 8 4 3 2 2 3" xfId="8331"/>
    <cellStyle name="표준 3 8 4 3 2 2 4" xfId="11212"/>
    <cellStyle name="표준 3 8 4 3 2 2 5" xfId="14090"/>
    <cellStyle name="표준 3 8 4 3 2 3" xfId="4013"/>
    <cellStyle name="표준 3 8 4 3 2 4" xfId="6891"/>
    <cellStyle name="표준 3 8 4 3 2 5" xfId="9772"/>
    <cellStyle name="표준 3 8 4 3 2 6" xfId="12650"/>
    <cellStyle name="표준 3 8 4 3 3" xfId="1850"/>
    <cellStyle name="표준 3 8 4 3 3 2" xfId="4733"/>
    <cellStyle name="표준 3 8 4 3 3 3" xfId="7611"/>
    <cellStyle name="표준 3 8 4 3 3 4" xfId="10492"/>
    <cellStyle name="표준 3 8 4 3 3 5" xfId="13370"/>
    <cellStyle name="표준 3 8 4 3 4" xfId="3293"/>
    <cellStyle name="표준 3 8 4 3 5" xfId="6171"/>
    <cellStyle name="표준 3 8 4 3 6" xfId="9052"/>
    <cellStyle name="표준 3 8 4 3 7" xfId="11930"/>
    <cellStyle name="표준 3 8 4 4" xfId="552"/>
    <cellStyle name="표준 3 8 4 4 2" xfId="1272"/>
    <cellStyle name="표준 3 8 4 4 2 2" xfId="2712"/>
    <cellStyle name="표준 3 8 4 4 2 2 2" xfId="5595"/>
    <cellStyle name="표준 3 8 4 4 2 2 3" xfId="8473"/>
    <cellStyle name="표준 3 8 4 4 2 2 4" xfId="11354"/>
    <cellStyle name="표준 3 8 4 4 2 2 5" xfId="14232"/>
    <cellStyle name="표준 3 8 4 4 2 3" xfId="4155"/>
    <cellStyle name="표준 3 8 4 4 2 4" xfId="7033"/>
    <cellStyle name="표준 3 8 4 4 2 5" xfId="9914"/>
    <cellStyle name="표준 3 8 4 4 2 6" xfId="12792"/>
    <cellStyle name="표준 3 8 4 4 3" xfId="1992"/>
    <cellStyle name="표준 3 8 4 4 3 2" xfId="4875"/>
    <cellStyle name="표준 3 8 4 4 3 3" xfId="7753"/>
    <cellStyle name="표준 3 8 4 4 3 4" xfId="10634"/>
    <cellStyle name="표준 3 8 4 4 3 5" xfId="13512"/>
    <cellStyle name="표준 3 8 4 4 4" xfId="3435"/>
    <cellStyle name="표준 3 8 4 4 5" xfId="6313"/>
    <cellStyle name="표준 3 8 4 4 6" xfId="9194"/>
    <cellStyle name="표준 3 8 4 4 7" xfId="12072"/>
    <cellStyle name="표준 3 8 4 5" xfId="694"/>
    <cellStyle name="표준 3 8 4 5 2" xfId="1414"/>
    <cellStyle name="표준 3 8 4 5 2 2" xfId="2854"/>
    <cellStyle name="표준 3 8 4 5 2 2 2" xfId="5737"/>
    <cellStyle name="표준 3 8 4 5 2 2 3" xfId="8615"/>
    <cellStyle name="표준 3 8 4 5 2 2 4" xfId="11496"/>
    <cellStyle name="표준 3 8 4 5 2 2 5" xfId="14374"/>
    <cellStyle name="표준 3 8 4 5 2 3" xfId="4297"/>
    <cellStyle name="표준 3 8 4 5 2 4" xfId="7175"/>
    <cellStyle name="표준 3 8 4 5 2 5" xfId="10056"/>
    <cellStyle name="표준 3 8 4 5 2 6" xfId="12934"/>
    <cellStyle name="표준 3 8 4 5 3" xfId="2134"/>
    <cellStyle name="표준 3 8 4 5 3 2" xfId="5017"/>
    <cellStyle name="표준 3 8 4 5 3 3" xfId="7895"/>
    <cellStyle name="표준 3 8 4 5 3 4" xfId="10776"/>
    <cellStyle name="표준 3 8 4 5 3 5" xfId="13654"/>
    <cellStyle name="표준 3 8 4 5 4" xfId="3577"/>
    <cellStyle name="표준 3 8 4 5 5" xfId="6455"/>
    <cellStyle name="표준 3 8 4 5 6" xfId="9336"/>
    <cellStyle name="표준 3 8 4 5 7" xfId="12214"/>
    <cellStyle name="표준 3 8 4 6" xfId="838"/>
    <cellStyle name="표준 3 8 4 6 2" xfId="2278"/>
    <cellStyle name="표준 3 8 4 6 2 2" xfId="5161"/>
    <cellStyle name="표준 3 8 4 6 2 3" xfId="8039"/>
    <cellStyle name="표준 3 8 4 6 2 4" xfId="10920"/>
    <cellStyle name="표준 3 8 4 6 2 5" xfId="13798"/>
    <cellStyle name="표준 3 8 4 6 3" xfId="3721"/>
    <cellStyle name="표준 3 8 4 6 4" xfId="6599"/>
    <cellStyle name="표준 3 8 4 6 5" xfId="9480"/>
    <cellStyle name="표준 3 8 4 6 6" xfId="12358"/>
    <cellStyle name="표준 3 8 4 7" xfId="1558"/>
    <cellStyle name="표준 3 8 4 7 2" xfId="4441"/>
    <cellStyle name="표준 3 8 4 7 3" xfId="7319"/>
    <cellStyle name="표준 3 8 4 7 4" xfId="10200"/>
    <cellStyle name="표준 3 8 4 7 5" xfId="13078"/>
    <cellStyle name="표준 3 8 4 8" xfId="3001"/>
    <cellStyle name="표준 3 8 4 9" xfId="5879"/>
    <cellStyle name="표준 3 8 5" xfId="190"/>
    <cellStyle name="표준 3 8 5 2" xfId="910"/>
    <cellStyle name="표준 3 8 5 2 2" xfId="2350"/>
    <cellStyle name="표준 3 8 5 2 2 2" xfId="5233"/>
    <cellStyle name="표준 3 8 5 2 2 3" xfId="8111"/>
    <cellStyle name="표준 3 8 5 2 2 4" xfId="10992"/>
    <cellStyle name="표준 3 8 5 2 2 5" xfId="13870"/>
    <cellStyle name="표준 3 8 5 2 3" xfId="3793"/>
    <cellStyle name="표준 3 8 5 2 4" xfId="6671"/>
    <cellStyle name="표준 3 8 5 2 5" xfId="9552"/>
    <cellStyle name="표준 3 8 5 2 6" xfId="12430"/>
    <cellStyle name="표준 3 8 5 3" xfId="1630"/>
    <cellStyle name="표준 3 8 5 3 2" xfId="4513"/>
    <cellStyle name="표준 3 8 5 3 3" xfId="7391"/>
    <cellStyle name="표준 3 8 5 3 4" xfId="10272"/>
    <cellStyle name="표준 3 8 5 3 5" xfId="13150"/>
    <cellStyle name="표준 3 8 5 4" xfId="3073"/>
    <cellStyle name="표준 3 8 5 5" xfId="5951"/>
    <cellStyle name="표준 3 8 5 6" xfId="8832"/>
    <cellStyle name="표준 3 8 5 7" xfId="11710"/>
    <cellStyle name="표준 3 8 6" xfId="338"/>
    <cellStyle name="표준 3 8 6 2" xfId="1058"/>
    <cellStyle name="표준 3 8 6 2 2" xfId="2498"/>
    <cellStyle name="표준 3 8 6 2 2 2" xfId="5381"/>
    <cellStyle name="표준 3 8 6 2 2 3" xfId="8259"/>
    <cellStyle name="표준 3 8 6 2 2 4" xfId="11140"/>
    <cellStyle name="표준 3 8 6 2 2 5" xfId="14018"/>
    <cellStyle name="표준 3 8 6 2 3" xfId="3941"/>
    <cellStyle name="표준 3 8 6 2 4" xfId="6819"/>
    <cellStyle name="표준 3 8 6 2 5" xfId="9700"/>
    <cellStyle name="표준 3 8 6 2 6" xfId="12578"/>
    <cellStyle name="표준 3 8 6 3" xfId="1778"/>
    <cellStyle name="표준 3 8 6 3 2" xfId="4661"/>
    <cellStyle name="표준 3 8 6 3 3" xfId="7539"/>
    <cellStyle name="표준 3 8 6 3 4" xfId="10420"/>
    <cellStyle name="표준 3 8 6 3 5" xfId="13298"/>
    <cellStyle name="표준 3 8 6 4" xfId="3221"/>
    <cellStyle name="표준 3 8 6 5" xfId="6099"/>
    <cellStyle name="표준 3 8 6 6" xfId="8980"/>
    <cellStyle name="표준 3 8 6 7" xfId="11858"/>
    <cellStyle name="표준 3 8 7" xfId="480"/>
    <cellStyle name="표준 3 8 7 2" xfId="1200"/>
    <cellStyle name="표준 3 8 7 2 2" xfId="2640"/>
    <cellStyle name="표준 3 8 7 2 2 2" xfId="5523"/>
    <cellStyle name="표준 3 8 7 2 2 3" xfId="8401"/>
    <cellStyle name="표준 3 8 7 2 2 4" xfId="11282"/>
    <cellStyle name="표준 3 8 7 2 2 5" xfId="14160"/>
    <cellStyle name="표준 3 8 7 2 3" xfId="4083"/>
    <cellStyle name="표준 3 8 7 2 4" xfId="6961"/>
    <cellStyle name="표준 3 8 7 2 5" xfId="9842"/>
    <cellStyle name="표준 3 8 7 2 6" xfId="12720"/>
    <cellStyle name="표준 3 8 7 3" xfId="1920"/>
    <cellStyle name="표준 3 8 7 3 2" xfId="4803"/>
    <cellStyle name="표준 3 8 7 3 3" xfId="7681"/>
    <cellStyle name="표준 3 8 7 3 4" xfId="10562"/>
    <cellStyle name="표준 3 8 7 3 5" xfId="13440"/>
    <cellStyle name="표준 3 8 7 4" xfId="3363"/>
    <cellStyle name="표준 3 8 7 5" xfId="6241"/>
    <cellStyle name="표준 3 8 7 6" xfId="9122"/>
    <cellStyle name="표준 3 8 7 7" xfId="12000"/>
    <cellStyle name="표준 3 8 8" xfId="622"/>
    <cellStyle name="표준 3 8 8 2" xfId="1342"/>
    <cellStyle name="표준 3 8 8 2 2" xfId="2782"/>
    <cellStyle name="표준 3 8 8 2 2 2" xfId="5665"/>
    <cellStyle name="표준 3 8 8 2 2 3" xfId="8543"/>
    <cellStyle name="표준 3 8 8 2 2 4" xfId="11424"/>
    <cellStyle name="표준 3 8 8 2 2 5" xfId="14302"/>
    <cellStyle name="표준 3 8 8 2 3" xfId="4225"/>
    <cellStyle name="표준 3 8 8 2 4" xfId="7103"/>
    <cellStyle name="표준 3 8 8 2 5" xfId="9984"/>
    <cellStyle name="표준 3 8 8 2 6" xfId="12862"/>
    <cellStyle name="표준 3 8 8 3" xfId="2062"/>
    <cellStyle name="표준 3 8 8 3 2" xfId="4945"/>
    <cellStyle name="표준 3 8 8 3 3" xfId="7823"/>
    <cellStyle name="표준 3 8 8 3 4" xfId="10704"/>
    <cellStyle name="표준 3 8 8 3 5" xfId="13582"/>
    <cellStyle name="표준 3 8 8 4" xfId="3505"/>
    <cellStyle name="표준 3 8 8 5" xfId="6383"/>
    <cellStyle name="표준 3 8 8 6" xfId="9264"/>
    <cellStyle name="표준 3 8 8 7" xfId="12142"/>
    <cellStyle name="표준 3 8 9" xfId="766"/>
    <cellStyle name="표준 3 8 9 2" xfId="2206"/>
    <cellStyle name="표준 3 8 9 2 2" xfId="5089"/>
    <cellStyle name="표준 3 8 9 2 3" xfId="7967"/>
    <cellStyle name="표준 3 8 9 2 4" xfId="10848"/>
    <cellStyle name="표준 3 8 9 2 5" xfId="13726"/>
    <cellStyle name="표준 3 8 9 3" xfId="3649"/>
    <cellStyle name="표준 3 8 9 4" xfId="6527"/>
    <cellStyle name="표준 3 8 9 5" xfId="9408"/>
    <cellStyle name="표준 3 8 9 6" xfId="12286"/>
    <cellStyle name="표준 3 9" xfId="48"/>
    <cellStyle name="표준 3 9 10" xfId="2931"/>
    <cellStyle name="표준 3 9 11" xfId="5809"/>
    <cellStyle name="표준 3 9 12" xfId="8690"/>
    <cellStyle name="표준 3 9 13" xfId="11568"/>
    <cellStyle name="표준 3 9 2" xfId="84"/>
    <cellStyle name="표준 3 9 2 10" xfId="5845"/>
    <cellStyle name="표준 3 9 2 11" xfId="8726"/>
    <cellStyle name="표준 3 9 2 12" xfId="11604"/>
    <cellStyle name="표준 3 9 2 2" xfId="156"/>
    <cellStyle name="표준 3 9 2 2 10" xfId="8798"/>
    <cellStyle name="표준 3 9 2 2 11" xfId="11676"/>
    <cellStyle name="표준 3 9 2 2 2" xfId="300"/>
    <cellStyle name="표준 3 9 2 2 2 2" xfId="1020"/>
    <cellStyle name="표준 3 9 2 2 2 2 2" xfId="2460"/>
    <cellStyle name="표준 3 9 2 2 2 2 2 2" xfId="5343"/>
    <cellStyle name="표준 3 9 2 2 2 2 2 3" xfId="8221"/>
    <cellStyle name="표준 3 9 2 2 2 2 2 4" xfId="11102"/>
    <cellStyle name="표준 3 9 2 2 2 2 2 5" xfId="13980"/>
    <cellStyle name="표준 3 9 2 2 2 2 3" xfId="3903"/>
    <cellStyle name="표준 3 9 2 2 2 2 4" xfId="6781"/>
    <cellStyle name="표준 3 9 2 2 2 2 5" xfId="9662"/>
    <cellStyle name="표준 3 9 2 2 2 2 6" xfId="12540"/>
    <cellStyle name="표준 3 9 2 2 2 3" xfId="1740"/>
    <cellStyle name="표준 3 9 2 2 2 3 2" xfId="4623"/>
    <cellStyle name="표준 3 9 2 2 2 3 3" xfId="7501"/>
    <cellStyle name="표준 3 9 2 2 2 3 4" xfId="10382"/>
    <cellStyle name="표준 3 9 2 2 2 3 5" xfId="13260"/>
    <cellStyle name="표준 3 9 2 2 2 4" xfId="3183"/>
    <cellStyle name="표준 3 9 2 2 2 5" xfId="6061"/>
    <cellStyle name="표준 3 9 2 2 2 6" xfId="8942"/>
    <cellStyle name="표준 3 9 2 2 2 7" xfId="11820"/>
    <cellStyle name="표준 3 9 2 2 3" xfId="448"/>
    <cellStyle name="표준 3 9 2 2 3 2" xfId="1168"/>
    <cellStyle name="표준 3 9 2 2 3 2 2" xfId="2608"/>
    <cellStyle name="표준 3 9 2 2 3 2 2 2" xfId="5491"/>
    <cellStyle name="표준 3 9 2 2 3 2 2 3" xfId="8369"/>
    <cellStyle name="표준 3 9 2 2 3 2 2 4" xfId="11250"/>
    <cellStyle name="표준 3 9 2 2 3 2 2 5" xfId="14128"/>
    <cellStyle name="표준 3 9 2 2 3 2 3" xfId="4051"/>
    <cellStyle name="표준 3 9 2 2 3 2 4" xfId="6929"/>
    <cellStyle name="표준 3 9 2 2 3 2 5" xfId="9810"/>
    <cellStyle name="표준 3 9 2 2 3 2 6" xfId="12688"/>
    <cellStyle name="표준 3 9 2 2 3 3" xfId="1888"/>
    <cellStyle name="표준 3 9 2 2 3 3 2" xfId="4771"/>
    <cellStyle name="표준 3 9 2 2 3 3 3" xfId="7649"/>
    <cellStyle name="표준 3 9 2 2 3 3 4" xfId="10530"/>
    <cellStyle name="표준 3 9 2 2 3 3 5" xfId="13408"/>
    <cellStyle name="표준 3 9 2 2 3 4" xfId="3331"/>
    <cellStyle name="표준 3 9 2 2 3 5" xfId="6209"/>
    <cellStyle name="표준 3 9 2 2 3 6" xfId="9090"/>
    <cellStyle name="표준 3 9 2 2 3 7" xfId="11968"/>
    <cellStyle name="표준 3 9 2 2 4" xfId="590"/>
    <cellStyle name="표준 3 9 2 2 4 2" xfId="1310"/>
    <cellStyle name="표준 3 9 2 2 4 2 2" xfId="2750"/>
    <cellStyle name="표준 3 9 2 2 4 2 2 2" xfId="5633"/>
    <cellStyle name="표준 3 9 2 2 4 2 2 3" xfId="8511"/>
    <cellStyle name="표준 3 9 2 2 4 2 2 4" xfId="11392"/>
    <cellStyle name="표준 3 9 2 2 4 2 2 5" xfId="14270"/>
    <cellStyle name="표준 3 9 2 2 4 2 3" xfId="4193"/>
    <cellStyle name="표준 3 9 2 2 4 2 4" xfId="7071"/>
    <cellStyle name="표준 3 9 2 2 4 2 5" xfId="9952"/>
    <cellStyle name="표준 3 9 2 2 4 2 6" xfId="12830"/>
    <cellStyle name="표준 3 9 2 2 4 3" xfId="2030"/>
    <cellStyle name="표준 3 9 2 2 4 3 2" xfId="4913"/>
    <cellStyle name="표준 3 9 2 2 4 3 3" xfId="7791"/>
    <cellStyle name="표준 3 9 2 2 4 3 4" xfId="10672"/>
    <cellStyle name="표준 3 9 2 2 4 3 5" xfId="13550"/>
    <cellStyle name="표준 3 9 2 2 4 4" xfId="3473"/>
    <cellStyle name="표준 3 9 2 2 4 5" xfId="6351"/>
    <cellStyle name="표준 3 9 2 2 4 6" xfId="9232"/>
    <cellStyle name="표준 3 9 2 2 4 7" xfId="12110"/>
    <cellStyle name="표준 3 9 2 2 5" xfId="732"/>
    <cellStyle name="표준 3 9 2 2 5 2" xfId="1452"/>
    <cellStyle name="표준 3 9 2 2 5 2 2" xfId="2892"/>
    <cellStyle name="표준 3 9 2 2 5 2 2 2" xfId="5775"/>
    <cellStyle name="표준 3 9 2 2 5 2 2 3" xfId="8653"/>
    <cellStyle name="표준 3 9 2 2 5 2 2 4" xfId="11534"/>
    <cellStyle name="표준 3 9 2 2 5 2 2 5" xfId="14412"/>
    <cellStyle name="표준 3 9 2 2 5 2 3" xfId="4335"/>
    <cellStyle name="표준 3 9 2 2 5 2 4" xfId="7213"/>
    <cellStyle name="표준 3 9 2 2 5 2 5" xfId="10094"/>
    <cellStyle name="표준 3 9 2 2 5 2 6" xfId="12972"/>
    <cellStyle name="표준 3 9 2 2 5 3" xfId="2172"/>
    <cellStyle name="표준 3 9 2 2 5 3 2" xfId="5055"/>
    <cellStyle name="표준 3 9 2 2 5 3 3" xfId="7933"/>
    <cellStyle name="표준 3 9 2 2 5 3 4" xfId="10814"/>
    <cellStyle name="표준 3 9 2 2 5 3 5" xfId="13692"/>
    <cellStyle name="표준 3 9 2 2 5 4" xfId="3615"/>
    <cellStyle name="표준 3 9 2 2 5 5" xfId="6493"/>
    <cellStyle name="표준 3 9 2 2 5 6" xfId="9374"/>
    <cellStyle name="표준 3 9 2 2 5 7" xfId="12252"/>
    <cellStyle name="표준 3 9 2 2 6" xfId="876"/>
    <cellStyle name="표준 3 9 2 2 6 2" xfId="2316"/>
    <cellStyle name="표준 3 9 2 2 6 2 2" xfId="5199"/>
    <cellStyle name="표준 3 9 2 2 6 2 3" xfId="8077"/>
    <cellStyle name="표준 3 9 2 2 6 2 4" xfId="10958"/>
    <cellStyle name="표준 3 9 2 2 6 2 5" xfId="13836"/>
    <cellStyle name="표준 3 9 2 2 6 3" xfId="3759"/>
    <cellStyle name="표준 3 9 2 2 6 4" xfId="6637"/>
    <cellStyle name="표준 3 9 2 2 6 5" xfId="9518"/>
    <cellStyle name="표준 3 9 2 2 6 6" xfId="12396"/>
    <cellStyle name="표준 3 9 2 2 7" xfId="1596"/>
    <cellStyle name="표준 3 9 2 2 7 2" xfId="4479"/>
    <cellStyle name="표준 3 9 2 2 7 3" xfId="7357"/>
    <cellStyle name="표준 3 9 2 2 7 4" xfId="10238"/>
    <cellStyle name="표준 3 9 2 2 7 5" xfId="13116"/>
    <cellStyle name="표준 3 9 2 2 8" xfId="3039"/>
    <cellStyle name="표준 3 9 2 2 9" xfId="5917"/>
    <cellStyle name="표준 3 9 2 3" xfId="228"/>
    <cellStyle name="표준 3 9 2 3 2" xfId="948"/>
    <cellStyle name="표준 3 9 2 3 2 2" xfId="2388"/>
    <cellStyle name="표준 3 9 2 3 2 2 2" xfId="5271"/>
    <cellStyle name="표준 3 9 2 3 2 2 3" xfId="8149"/>
    <cellStyle name="표준 3 9 2 3 2 2 4" xfId="11030"/>
    <cellStyle name="표준 3 9 2 3 2 2 5" xfId="13908"/>
    <cellStyle name="표준 3 9 2 3 2 3" xfId="3831"/>
    <cellStyle name="표준 3 9 2 3 2 4" xfId="6709"/>
    <cellStyle name="표준 3 9 2 3 2 5" xfId="9590"/>
    <cellStyle name="표준 3 9 2 3 2 6" xfId="12468"/>
    <cellStyle name="표준 3 9 2 3 3" xfId="1668"/>
    <cellStyle name="표준 3 9 2 3 3 2" xfId="4551"/>
    <cellStyle name="표준 3 9 2 3 3 3" xfId="7429"/>
    <cellStyle name="표준 3 9 2 3 3 4" xfId="10310"/>
    <cellStyle name="표준 3 9 2 3 3 5" xfId="13188"/>
    <cellStyle name="표준 3 9 2 3 4" xfId="3111"/>
    <cellStyle name="표준 3 9 2 3 5" xfId="5989"/>
    <cellStyle name="표준 3 9 2 3 6" xfId="8870"/>
    <cellStyle name="표준 3 9 2 3 7" xfId="11748"/>
    <cellStyle name="표준 3 9 2 4" xfId="376"/>
    <cellStyle name="표준 3 9 2 4 2" xfId="1096"/>
    <cellStyle name="표준 3 9 2 4 2 2" xfId="2536"/>
    <cellStyle name="표준 3 9 2 4 2 2 2" xfId="5419"/>
    <cellStyle name="표준 3 9 2 4 2 2 3" xfId="8297"/>
    <cellStyle name="표준 3 9 2 4 2 2 4" xfId="11178"/>
    <cellStyle name="표준 3 9 2 4 2 2 5" xfId="14056"/>
    <cellStyle name="표준 3 9 2 4 2 3" xfId="3979"/>
    <cellStyle name="표준 3 9 2 4 2 4" xfId="6857"/>
    <cellStyle name="표준 3 9 2 4 2 5" xfId="9738"/>
    <cellStyle name="표준 3 9 2 4 2 6" xfId="12616"/>
    <cellStyle name="표준 3 9 2 4 3" xfId="1816"/>
    <cellStyle name="표준 3 9 2 4 3 2" xfId="4699"/>
    <cellStyle name="표준 3 9 2 4 3 3" xfId="7577"/>
    <cellStyle name="표준 3 9 2 4 3 4" xfId="10458"/>
    <cellStyle name="표준 3 9 2 4 3 5" xfId="13336"/>
    <cellStyle name="표준 3 9 2 4 4" xfId="3259"/>
    <cellStyle name="표준 3 9 2 4 5" xfId="6137"/>
    <cellStyle name="표준 3 9 2 4 6" xfId="9018"/>
    <cellStyle name="표준 3 9 2 4 7" xfId="11896"/>
    <cellStyle name="표준 3 9 2 5" xfId="518"/>
    <cellStyle name="표준 3 9 2 5 2" xfId="1238"/>
    <cellStyle name="표준 3 9 2 5 2 2" xfId="2678"/>
    <cellStyle name="표준 3 9 2 5 2 2 2" xfId="5561"/>
    <cellStyle name="표준 3 9 2 5 2 2 3" xfId="8439"/>
    <cellStyle name="표준 3 9 2 5 2 2 4" xfId="11320"/>
    <cellStyle name="표준 3 9 2 5 2 2 5" xfId="14198"/>
    <cellStyle name="표준 3 9 2 5 2 3" xfId="4121"/>
    <cellStyle name="표준 3 9 2 5 2 4" xfId="6999"/>
    <cellStyle name="표준 3 9 2 5 2 5" xfId="9880"/>
    <cellStyle name="표준 3 9 2 5 2 6" xfId="12758"/>
    <cellStyle name="표준 3 9 2 5 3" xfId="1958"/>
    <cellStyle name="표준 3 9 2 5 3 2" xfId="4841"/>
    <cellStyle name="표준 3 9 2 5 3 3" xfId="7719"/>
    <cellStyle name="표준 3 9 2 5 3 4" xfId="10600"/>
    <cellStyle name="표준 3 9 2 5 3 5" xfId="13478"/>
    <cellStyle name="표준 3 9 2 5 4" xfId="3401"/>
    <cellStyle name="표준 3 9 2 5 5" xfId="6279"/>
    <cellStyle name="표준 3 9 2 5 6" xfId="9160"/>
    <cellStyle name="표준 3 9 2 5 7" xfId="12038"/>
    <cellStyle name="표준 3 9 2 6" xfId="660"/>
    <cellStyle name="표준 3 9 2 6 2" xfId="1380"/>
    <cellStyle name="표준 3 9 2 6 2 2" xfId="2820"/>
    <cellStyle name="표준 3 9 2 6 2 2 2" xfId="5703"/>
    <cellStyle name="표준 3 9 2 6 2 2 3" xfId="8581"/>
    <cellStyle name="표준 3 9 2 6 2 2 4" xfId="11462"/>
    <cellStyle name="표준 3 9 2 6 2 2 5" xfId="14340"/>
    <cellStyle name="표준 3 9 2 6 2 3" xfId="4263"/>
    <cellStyle name="표준 3 9 2 6 2 4" xfId="7141"/>
    <cellStyle name="표준 3 9 2 6 2 5" xfId="10022"/>
    <cellStyle name="표준 3 9 2 6 2 6" xfId="12900"/>
    <cellStyle name="표준 3 9 2 6 3" xfId="2100"/>
    <cellStyle name="표준 3 9 2 6 3 2" xfId="4983"/>
    <cellStyle name="표준 3 9 2 6 3 3" xfId="7861"/>
    <cellStyle name="표준 3 9 2 6 3 4" xfId="10742"/>
    <cellStyle name="표준 3 9 2 6 3 5" xfId="13620"/>
    <cellStyle name="표준 3 9 2 6 4" xfId="3543"/>
    <cellStyle name="표준 3 9 2 6 5" xfId="6421"/>
    <cellStyle name="표준 3 9 2 6 6" xfId="9302"/>
    <cellStyle name="표준 3 9 2 6 7" xfId="12180"/>
    <cellStyle name="표준 3 9 2 7" xfId="804"/>
    <cellStyle name="표준 3 9 2 7 2" xfId="2244"/>
    <cellStyle name="표준 3 9 2 7 2 2" xfId="5127"/>
    <cellStyle name="표준 3 9 2 7 2 3" xfId="8005"/>
    <cellStyle name="표준 3 9 2 7 2 4" xfId="10886"/>
    <cellStyle name="표준 3 9 2 7 2 5" xfId="13764"/>
    <cellStyle name="표준 3 9 2 7 3" xfId="3687"/>
    <cellStyle name="표준 3 9 2 7 4" xfId="6565"/>
    <cellStyle name="표준 3 9 2 7 5" xfId="9446"/>
    <cellStyle name="표준 3 9 2 7 6" xfId="12324"/>
    <cellStyle name="표준 3 9 2 8" xfId="1524"/>
    <cellStyle name="표준 3 9 2 8 2" xfId="4407"/>
    <cellStyle name="표준 3 9 2 8 3" xfId="7285"/>
    <cellStyle name="표준 3 9 2 8 4" xfId="10166"/>
    <cellStyle name="표준 3 9 2 8 5" xfId="13044"/>
    <cellStyle name="표준 3 9 2 9" xfId="2967"/>
    <cellStyle name="표준 3 9 3" xfId="120"/>
    <cellStyle name="표준 3 9 3 10" xfId="8762"/>
    <cellStyle name="표준 3 9 3 11" xfId="11640"/>
    <cellStyle name="표준 3 9 3 2" xfId="264"/>
    <cellStyle name="표준 3 9 3 2 2" xfId="984"/>
    <cellStyle name="표준 3 9 3 2 2 2" xfId="2424"/>
    <cellStyle name="표준 3 9 3 2 2 2 2" xfId="5307"/>
    <cellStyle name="표준 3 9 3 2 2 2 3" xfId="8185"/>
    <cellStyle name="표준 3 9 3 2 2 2 4" xfId="11066"/>
    <cellStyle name="표준 3 9 3 2 2 2 5" xfId="13944"/>
    <cellStyle name="표준 3 9 3 2 2 3" xfId="3867"/>
    <cellStyle name="표준 3 9 3 2 2 4" xfId="6745"/>
    <cellStyle name="표준 3 9 3 2 2 5" xfId="9626"/>
    <cellStyle name="표준 3 9 3 2 2 6" xfId="12504"/>
    <cellStyle name="표준 3 9 3 2 3" xfId="1704"/>
    <cellStyle name="표준 3 9 3 2 3 2" xfId="4587"/>
    <cellStyle name="표준 3 9 3 2 3 3" xfId="7465"/>
    <cellStyle name="표준 3 9 3 2 3 4" xfId="10346"/>
    <cellStyle name="표준 3 9 3 2 3 5" xfId="13224"/>
    <cellStyle name="표준 3 9 3 2 4" xfId="3147"/>
    <cellStyle name="표준 3 9 3 2 5" xfId="6025"/>
    <cellStyle name="표준 3 9 3 2 6" xfId="8906"/>
    <cellStyle name="표준 3 9 3 2 7" xfId="11784"/>
    <cellStyle name="표준 3 9 3 3" xfId="412"/>
    <cellStyle name="표준 3 9 3 3 2" xfId="1132"/>
    <cellStyle name="표준 3 9 3 3 2 2" xfId="2572"/>
    <cellStyle name="표준 3 9 3 3 2 2 2" xfId="5455"/>
    <cellStyle name="표준 3 9 3 3 2 2 3" xfId="8333"/>
    <cellStyle name="표준 3 9 3 3 2 2 4" xfId="11214"/>
    <cellStyle name="표준 3 9 3 3 2 2 5" xfId="14092"/>
    <cellStyle name="표준 3 9 3 3 2 3" xfId="4015"/>
    <cellStyle name="표준 3 9 3 3 2 4" xfId="6893"/>
    <cellStyle name="표준 3 9 3 3 2 5" xfId="9774"/>
    <cellStyle name="표준 3 9 3 3 2 6" xfId="12652"/>
    <cellStyle name="표준 3 9 3 3 3" xfId="1852"/>
    <cellStyle name="표준 3 9 3 3 3 2" xfId="4735"/>
    <cellStyle name="표준 3 9 3 3 3 3" xfId="7613"/>
    <cellStyle name="표준 3 9 3 3 3 4" xfId="10494"/>
    <cellStyle name="표준 3 9 3 3 3 5" xfId="13372"/>
    <cellStyle name="표준 3 9 3 3 4" xfId="3295"/>
    <cellStyle name="표준 3 9 3 3 5" xfId="6173"/>
    <cellStyle name="표준 3 9 3 3 6" xfId="9054"/>
    <cellStyle name="표준 3 9 3 3 7" xfId="11932"/>
    <cellStyle name="표준 3 9 3 4" xfId="554"/>
    <cellStyle name="표준 3 9 3 4 2" xfId="1274"/>
    <cellStyle name="표준 3 9 3 4 2 2" xfId="2714"/>
    <cellStyle name="표준 3 9 3 4 2 2 2" xfId="5597"/>
    <cellStyle name="표준 3 9 3 4 2 2 3" xfId="8475"/>
    <cellStyle name="표준 3 9 3 4 2 2 4" xfId="11356"/>
    <cellStyle name="표준 3 9 3 4 2 2 5" xfId="14234"/>
    <cellStyle name="표준 3 9 3 4 2 3" xfId="4157"/>
    <cellStyle name="표준 3 9 3 4 2 4" xfId="7035"/>
    <cellStyle name="표준 3 9 3 4 2 5" xfId="9916"/>
    <cellStyle name="표준 3 9 3 4 2 6" xfId="12794"/>
    <cellStyle name="표준 3 9 3 4 3" xfId="1994"/>
    <cellStyle name="표준 3 9 3 4 3 2" xfId="4877"/>
    <cellStyle name="표준 3 9 3 4 3 3" xfId="7755"/>
    <cellStyle name="표준 3 9 3 4 3 4" xfId="10636"/>
    <cellStyle name="표준 3 9 3 4 3 5" xfId="13514"/>
    <cellStyle name="표준 3 9 3 4 4" xfId="3437"/>
    <cellStyle name="표준 3 9 3 4 5" xfId="6315"/>
    <cellStyle name="표준 3 9 3 4 6" xfId="9196"/>
    <cellStyle name="표준 3 9 3 4 7" xfId="12074"/>
    <cellStyle name="표준 3 9 3 5" xfId="696"/>
    <cellStyle name="표준 3 9 3 5 2" xfId="1416"/>
    <cellStyle name="표준 3 9 3 5 2 2" xfId="2856"/>
    <cellStyle name="표준 3 9 3 5 2 2 2" xfId="5739"/>
    <cellStyle name="표준 3 9 3 5 2 2 3" xfId="8617"/>
    <cellStyle name="표준 3 9 3 5 2 2 4" xfId="11498"/>
    <cellStyle name="표준 3 9 3 5 2 2 5" xfId="14376"/>
    <cellStyle name="표준 3 9 3 5 2 3" xfId="4299"/>
    <cellStyle name="표준 3 9 3 5 2 4" xfId="7177"/>
    <cellStyle name="표준 3 9 3 5 2 5" xfId="10058"/>
    <cellStyle name="표준 3 9 3 5 2 6" xfId="12936"/>
    <cellStyle name="표준 3 9 3 5 3" xfId="2136"/>
    <cellStyle name="표준 3 9 3 5 3 2" xfId="5019"/>
    <cellStyle name="표준 3 9 3 5 3 3" xfId="7897"/>
    <cellStyle name="표준 3 9 3 5 3 4" xfId="10778"/>
    <cellStyle name="표준 3 9 3 5 3 5" xfId="13656"/>
    <cellStyle name="표준 3 9 3 5 4" xfId="3579"/>
    <cellStyle name="표준 3 9 3 5 5" xfId="6457"/>
    <cellStyle name="표준 3 9 3 5 6" xfId="9338"/>
    <cellStyle name="표준 3 9 3 5 7" xfId="12216"/>
    <cellStyle name="표준 3 9 3 6" xfId="840"/>
    <cellStyle name="표준 3 9 3 6 2" xfId="2280"/>
    <cellStyle name="표준 3 9 3 6 2 2" xfId="5163"/>
    <cellStyle name="표준 3 9 3 6 2 3" xfId="8041"/>
    <cellStyle name="표준 3 9 3 6 2 4" xfId="10922"/>
    <cellStyle name="표준 3 9 3 6 2 5" xfId="13800"/>
    <cellStyle name="표준 3 9 3 6 3" xfId="3723"/>
    <cellStyle name="표준 3 9 3 6 4" xfId="6601"/>
    <cellStyle name="표준 3 9 3 6 5" xfId="9482"/>
    <cellStyle name="표준 3 9 3 6 6" xfId="12360"/>
    <cellStyle name="표준 3 9 3 7" xfId="1560"/>
    <cellStyle name="표준 3 9 3 7 2" xfId="4443"/>
    <cellStyle name="표준 3 9 3 7 3" xfId="7321"/>
    <cellStyle name="표준 3 9 3 7 4" xfId="10202"/>
    <cellStyle name="표준 3 9 3 7 5" xfId="13080"/>
    <cellStyle name="표준 3 9 3 8" xfId="3003"/>
    <cellStyle name="표준 3 9 3 9" xfId="5881"/>
    <cellStyle name="표준 3 9 4" xfId="192"/>
    <cellStyle name="표준 3 9 4 2" xfId="912"/>
    <cellStyle name="표준 3 9 4 2 2" xfId="2352"/>
    <cellStyle name="표준 3 9 4 2 2 2" xfId="5235"/>
    <cellStyle name="표준 3 9 4 2 2 3" xfId="8113"/>
    <cellStyle name="표준 3 9 4 2 2 4" xfId="10994"/>
    <cellStyle name="표준 3 9 4 2 2 5" xfId="13872"/>
    <cellStyle name="표준 3 9 4 2 3" xfId="3795"/>
    <cellStyle name="표준 3 9 4 2 4" xfId="6673"/>
    <cellStyle name="표준 3 9 4 2 5" xfId="9554"/>
    <cellStyle name="표준 3 9 4 2 6" xfId="12432"/>
    <cellStyle name="표준 3 9 4 3" xfId="1632"/>
    <cellStyle name="표준 3 9 4 3 2" xfId="4515"/>
    <cellStyle name="표준 3 9 4 3 3" xfId="7393"/>
    <cellStyle name="표준 3 9 4 3 4" xfId="10274"/>
    <cellStyle name="표준 3 9 4 3 5" xfId="13152"/>
    <cellStyle name="표준 3 9 4 4" xfId="3075"/>
    <cellStyle name="표준 3 9 4 5" xfId="5953"/>
    <cellStyle name="표준 3 9 4 6" xfId="8834"/>
    <cellStyle name="표준 3 9 4 7" xfId="11712"/>
    <cellStyle name="표준 3 9 5" xfId="340"/>
    <cellStyle name="표준 3 9 5 2" xfId="1060"/>
    <cellStyle name="표준 3 9 5 2 2" xfId="2500"/>
    <cellStyle name="표준 3 9 5 2 2 2" xfId="5383"/>
    <cellStyle name="표준 3 9 5 2 2 3" xfId="8261"/>
    <cellStyle name="표준 3 9 5 2 2 4" xfId="11142"/>
    <cellStyle name="표준 3 9 5 2 2 5" xfId="14020"/>
    <cellStyle name="표준 3 9 5 2 3" xfId="3943"/>
    <cellStyle name="표준 3 9 5 2 4" xfId="6821"/>
    <cellStyle name="표준 3 9 5 2 5" xfId="9702"/>
    <cellStyle name="표준 3 9 5 2 6" xfId="12580"/>
    <cellStyle name="표준 3 9 5 3" xfId="1780"/>
    <cellStyle name="표준 3 9 5 3 2" xfId="4663"/>
    <cellStyle name="표준 3 9 5 3 3" xfId="7541"/>
    <cellStyle name="표준 3 9 5 3 4" xfId="10422"/>
    <cellStyle name="표준 3 9 5 3 5" xfId="13300"/>
    <cellStyle name="표준 3 9 5 4" xfId="3223"/>
    <cellStyle name="표준 3 9 5 5" xfId="6101"/>
    <cellStyle name="표준 3 9 5 6" xfId="8982"/>
    <cellStyle name="표준 3 9 5 7" xfId="11860"/>
    <cellStyle name="표준 3 9 6" xfId="482"/>
    <cellStyle name="표준 3 9 6 2" xfId="1202"/>
    <cellStyle name="표준 3 9 6 2 2" xfId="2642"/>
    <cellStyle name="표준 3 9 6 2 2 2" xfId="5525"/>
    <cellStyle name="표준 3 9 6 2 2 3" xfId="8403"/>
    <cellStyle name="표준 3 9 6 2 2 4" xfId="11284"/>
    <cellStyle name="표준 3 9 6 2 2 5" xfId="14162"/>
    <cellStyle name="표준 3 9 6 2 3" xfId="4085"/>
    <cellStyle name="표준 3 9 6 2 4" xfId="6963"/>
    <cellStyle name="표준 3 9 6 2 5" xfId="9844"/>
    <cellStyle name="표준 3 9 6 2 6" xfId="12722"/>
    <cellStyle name="표준 3 9 6 3" xfId="1922"/>
    <cellStyle name="표준 3 9 6 3 2" xfId="4805"/>
    <cellStyle name="표준 3 9 6 3 3" xfId="7683"/>
    <cellStyle name="표준 3 9 6 3 4" xfId="10564"/>
    <cellStyle name="표준 3 9 6 3 5" xfId="13442"/>
    <cellStyle name="표준 3 9 6 4" xfId="3365"/>
    <cellStyle name="표준 3 9 6 5" xfId="6243"/>
    <cellStyle name="표준 3 9 6 6" xfId="9124"/>
    <cellStyle name="표준 3 9 6 7" xfId="12002"/>
    <cellStyle name="표준 3 9 7" xfId="624"/>
    <cellStyle name="표준 3 9 7 2" xfId="1344"/>
    <cellStyle name="표준 3 9 7 2 2" xfId="2784"/>
    <cellStyle name="표준 3 9 7 2 2 2" xfId="5667"/>
    <cellStyle name="표준 3 9 7 2 2 3" xfId="8545"/>
    <cellStyle name="표준 3 9 7 2 2 4" xfId="11426"/>
    <cellStyle name="표준 3 9 7 2 2 5" xfId="14304"/>
    <cellStyle name="표준 3 9 7 2 3" xfId="4227"/>
    <cellStyle name="표준 3 9 7 2 4" xfId="7105"/>
    <cellStyle name="표준 3 9 7 2 5" xfId="9986"/>
    <cellStyle name="표준 3 9 7 2 6" xfId="12864"/>
    <cellStyle name="표준 3 9 7 3" xfId="2064"/>
    <cellStyle name="표준 3 9 7 3 2" xfId="4947"/>
    <cellStyle name="표준 3 9 7 3 3" xfId="7825"/>
    <cellStyle name="표준 3 9 7 3 4" xfId="10706"/>
    <cellStyle name="표준 3 9 7 3 5" xfId="13584"/>
    <cellStyle name="표준 3 9 7 4" xfId="3507"/>
    <cellStyle name="표준 3 9 7 5" xfId="6385"/>
    <cellStyle name="표준 3 9 7 6" xfId="9266"/>
    <cellStyle name="표준 3 9 7 7" xfId="12144"/>
    <cellStyle name="표준 3 9 8" xfId="768"/>
    <cellStyle name="표준 3 9 8 2" xfId="2208"/>
    <cellStyle name="표준 3 9 8 2 2" xfId="5091"/>
    <cellStyle name="표준 3 9 8 2 3" xfId="7969"/>
    <cellStyle name="표준 3 9 8 2 4" xfId="10850"/>
    <cellStyle name="표준 3 9 8 2 5" xfId="13728"/>
    <cellStyle name="표준 3 9 8 3" xfId="3651"/>
    <cellStyle name="표준 3 9 8 4" xfId="6529"/>
    <cellStyle name="표준 3 9 8 5" xfId="9410"/>
    <cellStyle name="표준 3 9 8 6" xfId="12288"/>
    <cellStyle name="표준 3 9 9" xfId="1488"/>
    <cellStyle name="표준 3 9 9 2" xfId="4371"/>
    <cellStyle name="표준 3 9 9 3" xfId="7249"/>
    <cellStyle name="표준 3 9 9 4" xfId="10130"/>
    <cellStyle name="표준 3 9 9 5" xfId="13008"/>
    <cellStyle name="표준 4" xfId="7"/>
    <cellStyle name="표준_Book1" xfId="17"/>
    <cellStyle name="표준_추경-2005예산" xfId="18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CF"/>
      <rgbColor rgb="0099CCFF"/>
      <rgbColor rgb="00FFE1F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BDBD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9</xdr:col>
      <xdr:colOff>95250</xdr:colOff>
      <xdr:row>11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53325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55332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55332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553325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14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553325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95250</xdr:colOff>
      <xdr:row>28</xdr:row>
      <xdr:rowOff>209550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553325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17</xdr:row>
      <xdr:rowOff>209550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95250</xdr:colOff>
      <xdr:row>21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95250</xdr:colOff>
      <xdr:row>11</xdr:row>
      <xdr:rowOff>209550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553325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55332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55332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553325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95250</xdr:colOff>
      <xdr:row>21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95250</xdr:colOff>
      <xdr:row>16</xdr:row>
      <xdr:rowOff>104775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14</xdr:row>
      <xdr:rowOff>209550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209550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553325" y="3228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553325" y="3228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553325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95250</xdr:colOff>
      <xdr:row>16</xdr:row>
      <xdr:rowOff>104775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14</xdr:row>
      <xdr:rowOff>209550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553325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95250</xdr:colOff>
      <xdr:row>16</xdr:row>
      <xdr:rowOff>104775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209550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95250</xdr:colOff>
      <xdr:row>28</xdr:row>
      <xdr:rowOff>209550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9401175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209550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95250</xdr:colOff>
      <xdr:row>28</xdr:row>
      <xdr:rowOff>209550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9401175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95250</xdr:colOff>
      <xdr:row>29</xdr:row>
      <xdr:rowOff>209550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7553325" y="87820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17</xdr:row>
      <xdr:rowOff>209550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95250</xdr:colOff>
      <xdr:row>21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95250</xdr:colOff>
      <xdr:row>29</xdr:row>
      <xdr:rowOff>209550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477250" y="87820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17</xdr:row>
      <xdr:rowOff>209550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95250</xdr:colOff>
      <xdr:row>21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95250</xdr:colOff>
      <xdr:row>21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17</xdr:row>
      <xdr:rowOff>209550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95250</xdr:colOff>
      <xdr:row>17</xdr:row>
      <xdr:rowOff>209550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940117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95250</xdr:colOff>
      <xdr:row>29</xdr:row>
      <xdr:rowOff>209550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477250" y="87820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95250</xdr:colOff>
      <xdr:row>29</xdr:row>
      <xdr:rowOff>209550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9401175" y="87820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95250</xdr:colOff>
      <xdr:row>29</xdr:row>
      <xdr:rowOff>209550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8477250" y="87820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95250</xdr:colOff>
      <xdr:row>29</xdr:row>
      <xdr:rowOff>209550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9401175" y="87820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95250</xdr:colOff>
      <xdr:row>16</xdr:row>
      <xdr:rowOff>104775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95250</xdr:colOff>
      <xdr:row>16</xdr:row>
      <xdr:rowOff>104775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95250</xdr:colOff>
      <xdr:row>51</xdr:row>
      <xdr:rowOff>209550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940117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95250</xdr:colOff>
      <xdr:row>51</xdr:row>
      <xdr:rowOff>209550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940117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95250</xdr:colOff>
      <xdr:row>51</xdr:row>
      <xdr:rowOff>209550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940117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51</xdr:row>
      <xdr:rowOff>0</xdr:rowOff>
    </xdr:from>
    <xdr:to>
      <xdr:col>11</xdr:col>
      <xdr:colOff>95250</xdr:colOff>
      <xdr:row>51</xdr:row>
      <xdr:rowOff>209550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940117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101" name="Text Box 26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102" name="Text Box 45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103" name="Text Box 50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04" name="Text Box 70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438150</xdr:colOff>
      <xdr:row>42</xdr:row>
      <xdr:rowOff>19050</xdr:rowOff>
    </xdr:from>
    <xdr:to>
      <xdr:col>9</xdr:col>
      <xdr:colOff>533400</xdr:colOff>
      <xdr:row>42</xdr:row>
      <xdr:rowOff>228600</xdr:rowOff>
    </xdr:to>
    <xdr:sp macro="" textlink="">
      <xdr:nvSpPr>
        <xdr:cNvPr id="105" name="Text Box 71"/>
        <xdr:cNvSpPr txBox="1">
          <a:spLocks noChangeArrowheads="1"/>
        </xdr:cNvSpPr>
      </xdr:nvSpPr>
      <xdr:spPr bwMode="auto">
        <a:xfrm>
          <a:off x="7991475" y="14144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106" name="Text Box 73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476250</xdr:colOff>
      <xdr:row>42</xdr:row>
      <xdr:rowOff>19050</xdr:rowOff>
    </xdr:from>
    <xdr:to>
      <xdr:col>9</xdr:col>
      <xdr:colOff>571500</xdr:colOff>
      <xdr:row>42</xdr:row>
      <xdr:rowOff>228600</xdr:rowOff>
    </xdr:to>
    <xdr:sp macro="" textlink="">
      <xdr:nvSpPr>
        <xdr:cNvPr id="107" name="Text Box 74"/>
        <xdr:cNvSpPr txBox="1">
          <a:spLocks noChangeArrowheads="1"/>
        </xdr:cNvSpPr>
      </xdr:nvSpPr>
      <xdr:spPr bwMode="auto">
        <a:xfrm>
          <a:off x="8029575" y="14144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08" name="Text Box 76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109" name="Text Box 78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110" name="Text Box 81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111" name="Text Box 82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112" name="Text Box 83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95250</xdr:colOff>
      <xdr:row>42</xdr:row>
      <xdr:rowOff>209550</xdr:rowOff>
    </xdr:to>
    <xdr:sp macro="" textlink="">
      <xdr:nvSpPr>
        <xdr:cNvPr id="113" name="Text Box 84"/>
        <xdr:cNvSpPr txBox="1">
          <a:spLocks noChangeArrowheads="1"/>
        </xdr:cNvSpPr>
      </xdr:nvSpPr>
      <xdr:spPr bwMode="auto">
        <a:xfrm>
          <a:off x="940117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95250</xdr:colOff>
      <xdr:row>42</xdr:row>
      <xdr:rowOff>209550</xdr:rowOff>
    </xdr:to>
    <xdr:sp macro="" textlink="">
      <xdr:nvSpPr>
        <xdr:cNvPr id="114" name="Text Box 85"/>
        <xdr:cNvSpPr txBox="1">
          <a:spLocks noChangeArrowheads="1"/>
        </xdr:cNvSpPr>
      </xdr:nvSpPr>
      <xdr:spPr bwMode="auto">
        <a:xfrm>
          <a:off x="940117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116" name="Text Box 97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117" name="Text Box 98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118" name="Text Box 99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119" name="Text Box 70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120" name="Text Box 73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95250</xdr:colOff>
      <xdr:row>51</xdr:row>
      <xdr:rowOff>209550</xdr:rowOff>
    </xdr:to>
    <xdr:sp macro="" textlink="">
      <xdr:nvSpPr>
        <xdr:cNvPr id="121" name="Text Box 76"/>
        <xdr:cNvSpPr txBox="1">
          <a:spLocks noChangeArrowheads="1"/>
        </xdr:cNvSpPr>
      </xdr:nvSpPr>
      <xdr:spPr bwMode="auto">
        <a:xfrm>
          <a:off x="7553325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23" name="Text Box 25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124" name="Text Box 17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126" name="Text Box 13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219075</xdr:rowOff>
    </xdr:to>
    <xdr:sp macro="" textlink="">
      <xdr:nvSpPr>
        <xdr:cNvPr id="127" name="Text Box 46"/>
        <xdr:cNvSpPr txBox="1">
          <a:spLocks noChangeArrowheads="1"/>
        </xdr:cNvSpPr>
      </xdr:nvSpPr>
      <xdr:spPr bwMode="auto">
        <a:xfrm>
          <a:off x="7553325" y="68961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219075</xdr:rowOff>
    </xdr:to>
    <xdr:sp macro="" textlink="">
      <xdr:nvSpPr>
        <xdr:cNvPr id="128" name="Text Box 47"/>
        <xdr:cNvSpPr txBox="1">
          <a:spLocks noChangeArrowheads="1"/>
        </xdr:cNvSpPr>
      </xdr:nvSpPr>
      <xdr:spPr bwMode="auto">
        <a:xfrm>
          <a:off x="7553325" y="68961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129" name="Text Box 49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130" name="Text Box 53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131" name="Text Box 54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95250</xdr:colOff>
      <xdr:row>53</xdr:row>
      <xdr:rowOff>209550</xdr:rowOff>
    </xdr:to>
    <xdr:sp macro="" textlink="">
      <xdr:nvSpPr>
        <xdr:cNvPr id="132" name="Text Box 72"/>
        <xdr:cNvSpPr txBox="1">
          <a:spLocks noChangeArrowheads="1"/>
        </xdr:cNvSpPr>
      </xdr:nvSpPr>
      <xdr:spPr bwMode="auto">
        <a:xfrm>
          <a:off x="7553325" y="172688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95250</xdr:colOff>
      <xdr:row>53</xdr:row>
      <xdr:rowOff>209550</xdr:rowOff>
    </xdr:to>
    <xdr:sp macro="" textlink="">
      <xdr:nvSpPr>
        <xdr:cNvPr id="133" name="Text Box 75"/>
        <xdr:cNvSpPr txBox="1">
          <a:spLocks noChangeArrowheads="1"/>
        </xdr:cNvSpPr>
      </xdr:nvSpPr>
      <xdr:spPr bwMode="auto">
        <a:xfrm>
          <a:off x="7553325" y="172688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95250</xdr:colOff>
      <xdr:row>53</xdr:row>
      <xdr:rowOff>209550</xdr:rowOff>
    </xdr:to>
    <xdr:sp macro="" textlink="">
      <xdr:nvSpPr>
        <xdr:cNvPr id="134" name="Text Box 79"/>
        <xdr:cNvSpPr txBox="1">
          <a:spLocks noChangeArrowheads="1"/>
        </xdr:cNvSpPr>
      </xdr:nvSpPr>
      <xdr:spPr bwMode="auto">
        <a:xfrm>
          <a:off x="7553325" y="172688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53</xdr:row>
      <xdr:rowOff>0</xdr:rowOff>
    </xdr:from>
    <xdr:to>
      <xdr:col>11</xdr:col>
      <xdr:colOff>95250</xdr:colOff>
      <xdr:row>53</xdr:row>
      <xdr:rowOff>209550</xdr:rowOff>
    </xdr:to>
    <xdr:sp macro="" textlink="">
      <xdr:nvSpPr>
        <xdr:cNvPr id="135" name="Text Box 80"/>
        <xdr:cNvSpPr txBox="1">
          <a:spLocks noChangeArrowheads="1"/>
        </xdr:cNvSpPr>
      </xdr:nvSpPr>
      <xdr:spPr bwMode="auto">
        <a:xfrm>
          <a:off x="9401175" y="172688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95250</xdr:colOff>
      <xdr:row>53</xdr:row>
      <xdr:rowOff>209550</xdr:rowOff>
    </xdr:to>
    <xdr:sp macro="" textlink="">
      <xdr:nvSpPr>
        <xdr:cNvPr id="136" name="Text Box 87"/>
        <xdr:cNvSpPr txBox="1">
          <a:spLocks noChangeArrowheads="1"/>
        </xdr:cNvSpPr>
      </xdr:nvSpPr>
      <xdr:spPr bwMode="auto">
        <a:xfrm>
          <a:off x="7553325" y="172688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95250</xdr:colOff>
      <xdr:row>53</xdr:row>
      <xdr:rowOff>209550</xdr:rowOff>
    </xdr:to>
    <xdr:sp macro="" textlink="">
      <xdr:nvSpPr>
        <xdr:cNvPr id="137" name="Text Box 89"/>
        <xdr:cNvSpPr txBox="1">
          <a:spLocks noChangeArrowheads="1"/>
        </xdr:cNvSpPr>
      </xdr:nvSpPr>
      <xdr:spPr bwMode="auto">
        <a:xfrm>
          <a:off x="7553325" y="172688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95250</xdr:colOff>
      <xdr:row>27</xdr:row>
      <xdr:rowOff>209550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7553325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95250</xdr:colOff>
      <xdr:row>16</xdr:row>
      <xdr:rowOff>104775</xdr:rowOff>
    </xdr:to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141" name="Text Box 13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144" name="Text Box 16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95250</xdr:colOff>
      <xdr:row>27</xdr:row>
      <xdr:rowOff>209550</xdr:rowOff>
    </xdr:to>
    <xdr:sp macro="" textlink="">
      <xdr:nvSpPr>
        <xdr:cNvPr id="145" name="Text Box 18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46" name="Text Box 22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147" name="Text Box 23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148" name="Text Box 24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17</xdr:row>
      <xdr:rowOff>209550</xdr:rowOff>
    </xdr:to>
    <xdr:sp macro="" textlink="">
      <xdr:nvSpPr>
        <xdr:cNvPr id="149" name="Text Box 26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150" name="Text Box 27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151" name="Text Box 29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152" name="Text Box 30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153" name="Text Box 31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95250</xdr:colOff>
      <xdr:row>15</xdr:row>
      <xdr:rowOff>209550</xdr:rowOff>
    </xdr:to>
    <xdr:sp macro="" textlink="">
      <xdr:nvSpPr>
        <xdr:cNvPr id="155" name="Text Box 33"/>
        <xdr:cNvSpPr txBox="1">
          <a:spLocks noChangeArrowheads="1"/>
        </xdr:cNvSpPr>
      </xdr:nvSpPr>
      <xdr:spPr bwMode="auto">
        <a:xfrm>
          <a:off x="940117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95250</xdr:colOff>
      <xdr:row>27</xdr:row>
      <xdr:rowOff>209550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95250</xdr:colOff>
      <xdr:row>27</xdr:row>
      <xdr:rowOff>209550</xdr:rowOff>
    </xdr:to>
    <xdr:sp macro="" textlink="">
      <xdr:nvSpPr>
        <xdr:cNvPr id="157" name="Text Box 41"/>
        <xdr:cNvSpPr txBox="1">
          <a:spLocks noChangeArrowheads="1"/>
        </xdr:cNvSpPr>
      </xdr:nvSpPr>
      <xdr:spPr bwMode="auto">
        <a:xfrm>
          <a:off x="9401175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95250</xdr:colOff>
      <xdr:row>27</xdr:row>
      <xdr:rowOff>209550</xdr:rowOff>
    </xdr:to>
    <xdr:sp macro="" textlink="">
      <xdr:nvSpPr>
        <xdr:cNvPr id="158" name="Text Box 42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95250</xdr:colOff>
      <xdr:row>27</xdr:row>
      <xdr:rowOff>209550</xdr:rowOff>
    </xdr:to>
    <xdr:sp macro="" textlink="">
      <xdr:nvSpPr>
        <xdr:cNvPr id="159" name="Text Box 43"/>
        <xdr:cNvSpPr txBox="1">
          <a:spLocks noChangeArrowheads="1"/>
        </xdr:cNvSpPr>
      </xdr:nvSpPr>
      <xdr:spPr bwMode="auto">
        <a:xfrm>
          <a:off x="9401175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95250</xdr:colOff>
      <xdr:row>28</xdr:row>
      <xdr:rowOff>209550</xdr:rowOff>
    </xdr:to>
    <xdr:sp macro="" textlink="">
      <xdr:nvSpPr>
        <xdr:cNvPr id="160" name="Text Box 44"/>
        <xdr:cNvSpPr txBox="1">
          <a:spLocks noChangeArrowheads="1"/>
        </xdr:cNvSpPr>
      </xdr:nvSpPr>
      <xdr:spPr bwMode="auto">
        <a:xfrm>
          <a:off x="7553325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17</xdr:row>
      <xdr:rowOff>209550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95250</xdr:colOff>
      <xdr:row>21</xdr:row>
      <xdr:rowOff>19050</xdr:rowOff>
    </xdr:to>
    <xdr:sp macro="" textlink="">
      <xdr:nvSpPr>
        <xdr:cNvPr id="162" name="Text Box 46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95250</xdr:colOff>
      <xdr:row>21</xdr:row>
      <xdr:rowOff>19050</xdr:rowOff>
    </xdr:to>
    <xdr:sp macro="" textlink="">
      <xdr:nvSpPr>
        <xdr:cNvPr id="163" name="Text Box 47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95250</xdr:colOff>
      <xdr:row>16</xdr:row>
      <xdr:rowOff>104775</xdr:rowOff>
    </xdr:to>
    <xdr:sp macro="" textlink="">
      <xdr:nvSpPr>
        <xdr:cNvPr id="164" name="Text Box 48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165" name="Text Box 49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209550</xdr:rowOff>
    </xdr:to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95250</xdr:colOff>
      <xdr:row>16</xdr:row>
      <xdr:rowOff>104775</xdr:rowOff>
    </xdr:to>
    <xdr:sp macro="" textlink="">
      <xdr:nvSpPr>
        <xdr:cNvPr id="168" name="Text Box 52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169" name="Text Box 53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95250</xdr:colOff>
      <xdr:row>20</xdr:row>
      <xdr:rowOff>209550</xdr:rowOff>
    </xdr:to>
    <xdr:sp macro="" textlink="">
      <xdr:nvSpPr>
        <xdr:cNvPr id="170" name="Text Box 54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171" name="Text Box 55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172" name="Text Box 56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173" name="Text Box 57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174" name="Text Box 58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95250</xdr:colOff>
      <xdr:row>19</xdr:row>
      <xdr:rowOff>209550</xdr:rowOff>
    </xdr:to>
    <xdr:sp macro="" textlink="">
      <xdr:nvSpPr>
        <xdr:cNvPr id="175" name="Text Box 59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95250</xdr:colOff>
      <xdr:row>16</xdr:row>
      <xdr:rowOff>104775</xdr:rowOff>
    </xdr:to>
    <xdr:sp macro="" textlink="">
      <xdr:nvSpPr>
        <xdr:cNvPr id="176" name="Text Box 60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209550</xdr:rowOff>
    </xdr:to>
    <xdr:sp macro="" textlink="">
      <xdr:nvSpPr>
        <xdr:cNvPr id="178" name="Text Box 62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95250</xdr:colOff>
      <xdr:row>28</xdr:row>
      <xdr:rowOff>209550</xdr:rowOff>
    </xdr:to>
    <xdr:sp macro="" textlink="">
      <xdr:nvSpPr>
        <xdr:cNvPr id="179" name="Text Box 63"/>
        <xdr:cNvSpPr txBox="1">
          <a:spLocks noChangeArrowheads="1"/>
        </xdr:cNvSpPr>
      </xdr:nvSpPr>
      <xdr:spPr bwMode="auto">
        <a:xfrm>
          <a:off x="9401175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209550</xdr:rowOff>
    </xdr:to>
    <xdr:sp macro="" textlink="">
      <xdr:nvSpPr>
        <xdr:cNvPr id="180" name="Text Box 64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95250</xdr:colOff>
      <xdr:row>28</xdr:row>
      <xdr:rowOff>209550</xdr:rowOff>
    </xdr:to>
    <xdr:sp macro="" textlink="">
      <xdr:nvSpPr>
        <xdr:cNvPr id="181" name="Text Box 65"/>
        <xdr:cNvSpPr txBox="1">
          <a:spLocks noChangeArrowheads="1"/>
        </xdr:cNvSpPr>
      </xdr:nvSpPr>
      <xdr:spPr bwMode="auto">
        <a:xfrm>
          <a:off x="9401175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82" name="Text Box 66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183" name="Text Box 67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84" name="Text Box 68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85" name="Text Box 69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86" name="Text Box 70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87" name="Text Box 71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88" name="Text Box 72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189" name="Text Box 73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90" name="Text Box 74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91" name="Text Box 75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92" name="Text Box 76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193" name="Text Box 77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195" name="Text Box 79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50</xdr:row>
      <xdr:rowOff>209550</xdr:rowOff>
    </xdr:to>
    <xdr:sp macro="" textlink="">
      <xdr:nvSpPr>
        <xdr:cNvPr id="196" name="Text Box 80"/>
        <xdr:cNvSpPr txBox="1">
          <a:spLocks noChangeArrowheads="1"/>
        </xdr:cNvSpPr>
      </xdr:nvSpPr>
      <xdr:spPr bwMode="auto">
        <a:xfrm>
          <a:off x="940117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197" name="Text Box 81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198" name="Text Box 82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199" name="Text Box 83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50</xdr:row>
      <xdr:rowOff>209550</xdr:rowOff>
    </xdr:to>
    <xdr:sp macro="" textlink="">
      <xdr:nvSpPr>
        <xdr:cNvPr id="200" name="Text Box 84"/>
        <xdr:cNvSpPr txBox="1">
          <a:spLocks noChangeArrowheads="1"/>
        </xdr:cNvSpPr>
      </xdr:nvSpPr>
      <xdr:spPr bwMode="auto">
        <a:xfrm>
          <a:off x="940117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50</xdr:row>
      <xdr:rowOff>209550</xdr:rowOff>
    </xdr:to>
    <xdr:sp macro="" textlink="">
      <xdr:nvSpPr>
        <xdr:cNvPr id="201" name="Text Box 85"/>
        <xdr:cNvSpPr txBox="1">
          <a:spLocks noChangeArrowheads="1"/>
        </xdr:cNvSpPr>
      </xdr:nvSpPr>
      <xdr:spPr bwMode="auto">
        <a:xfrm>
          <a:off x="940117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95250</xdr:colOff>
      <xdr:row>50</xdr:row>
      <xdr:rowOff>209550</xdr:rowOff>
    </xdr:to>
    <xdr:sp macro="" textlink="">
      <xdr:nvSpPr>
        <xdr:cNvPr id="202" name="Text Box 86"/>
        <xdr:cNvSpPr txBox="1">
          <a:spLocks noChangeArrowheads="1"/>
        </xdr:cNvSpPr>
      </xdr:nvSpPr>
      <xdr:spPr bwMode="auto">
        <a:xfrm>
          <a:off x="940117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203" name="Text Box 87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204" name="Text Box 88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205" name="Text Box 89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206" name="Text Box 93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207" name="Text Box 94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208" name="Text Box 95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209" name="Text Box 96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210" name="Text Box 97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211" name="Text Box 98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212" name="Text Box 99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213" name="Text Box 26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95250</xdr:colOff>
      <xdr:row>18</xdr:row>
      <xdr:rowOff>209550</xdr:rowOff>
    </xdr:to>
    <xdr:sp macro="" textlink="">
      <xdr:nvSpPr>
        <xdr:cNvPr id="214" name="Text Box 45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215" name="Text Box 50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733425</xdr:colOff>
      <xdr:row>41</xdr:row>
      <xdr:rowOff>0</xdr:rowOff>
    </xdr:from>
    <xdr:to>
      <xdr:col>11</xdr:col>
      <xdr:colOff>828675</xdr:colOff>
      <xdr:row>41</xdr:row>
      <xdr:rowOff>209550</xdr:rowOff>
    </xdr:to>
    <xdr:sp macro="" textlink="">
      <xdr:nvSpPr>
        <xdr:cNvPr id="216" name="Text Box 69"/>
        <xdr:cNvSpPr txBox="1">
          <a:spLocks noChangeArrowheads="1"/>
        </xdr:cNvSpPr>
      </xdr:nvSpPr>
      <xdr:spPr bwMode="auto">
        <a:xfrm>
          <a:off x="1013460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723900</xdr:colOff>
      <xdr:row>42</xdr:row>
      <xdr:rowOff>76200</xdr:rowOff>
    </xdr:from>
    <xdr:to>
      <xdr:col>9</xdr:col>
      <xdr:colOff>819150</xdr:colOff>
      <xdr:row>42</xdr:row>
      <xdr:rowOff>285750</xdr:rowOff>
    </xdr:to>
    <xdr:sp macro="" textlink="">
      <xdr:nvSpPr>
        <xdr:cNvPr id="217" name="Text Box 70"/>
        <xdr:cNvSpPr txBox="1">
          <a:spLocks noChangeArrowheads="1"/>
        </xdr:cNvSpPr>
      </xdr:nvSpPr>
      <xdr:spPr bwMode="auto">
        <a:xfrm>
          <a:off x="8277225" y="1420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218" name="Text Box 73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19" name="Text Box 78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20" name="Text Box 81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21" name="Text Box 82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22" name="Text Box 83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95250</xdr:colOff>
      <xdr:row>41</xdr:row>
      <xdr:rowOff>209550</xdr:rowOff>
    </xdr:to>
    <xdr:sp macro="" textlink="">
      <xdr:nvSpPr>
        <xdr:cNvPr id="223" name="Text Box 84"/>
        <xdr:cNvSpPr txBox="1">
          <a:spLocks noChangeArrowheads="1"/>
        </xdr:cNvSpPr>
      </xdr:nvSpPr>
      <xdr:spPr bwMode="auto">
        <a:xfrm>
          <a:off x="940117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95250</xdr:colOff>
      <xdr:row>41</xdr:row>
      <xdr:rowOff>209550</xdr:rowOff>
    </xdr:to>
    <xdr:sp macro="" textlink="">
      <xdr:nvSpPr>
        <xdr:cNvPr id="224" name="Text Box 85"/>
        <xdr:cNvSpPr txBox="1">
          <a:spLocks noChangeArrowheads="1"/>
        </xdr:cNvSpPr>
      </xdr:nvSpPr>
      <xdr:spPr bwMode="auto">
        <a:xfrm>
          <a:off x="940117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95250</xdr:colOff>
      <xdr:row>41</xdr:row>
      <xdr:rowOff>209550</xdr:rowOff>
    </xdr:to>
    <xdr:sp macro="" textlink="">
      <xdr:nvSpPr>
        <xdr:cNvPr id="225" name="Text Box 86"/>
        <xdr:cNvSpPr txBox="1">
          <a:spLocks noChangeArrowheads="1"/>
        </xdr:cNvSpPr>
      </xdr:nvSpPr>
      <xdr:spPr bwMode="auto">
        <a:xfrm>
          <a:off x="940117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26" name="Text Box 97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27" name="Text Box 98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28" name="Text Box 99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229" name="Text Box 70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230" name="Text Box 73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95250</xdr:colOff>
      <xdr:row>50</xdr:row>
      <xdr:rowOff>209550</xdr:rowOff>
    </xdr:to>
    <xdr:sp macro="" textlink="">
      <xdr:nvSpPr>
        <xdr:cNvPr id="231" name="Text Box 76"/>
        <xdr:cNvSpPr txBox="1">
          <a:spLocks noChangeArrowheads="1"/>
        </xdr:cNvSpPr>
      </xdr:nvSpPr>
      <xdr:spPr bwMode="auto">
        <a:xfrm>
          <a:off x="7553325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233" name="Text Box 13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219075</xdr:rowOff>
    </xdr:to>
    <xdr:sp macro="" textlink="">
      <xdr:nvSpPr>
        <xdr:cNvPr id="234" name="Text Box 46"/>
        <xdr:cNvSpPr txBox="1">
          <a:spLocks noChangeArrowheads="1"/>
        </xdr:cNvSpPr>
      </xdr:nvSpPr>
      <xdr:spPr bwMode="auto">
        <a:xfrm>
          <a:off x="7553325" y="68961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219075</xdr:rowOff>
    </xdr:to>
    <xdr:sp macro="" textlink="">
      <xdr:nvSpPr>
        <xdr:cNvPr id="235" name="Text Box 47"/>
        <xdr:cNvSpPr txBox="1">
          <a:spLocks noChangeArrowheads="1"/>
        </xdr:cNvSpPr>
      </xdr:nvSpPr>
      <xdr:spPr bwMode="auto">
        <a:xfrm>
          <a:off x="7553325" y="68961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236" name="Text Box 49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237" name="Text Box 53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95250</xdr:colOff>
      <xdr:row>23</xdr:row>
      <xdr:rowOff>209550</xdr:rowOff>
    </xdr:to>
    <xdr:sp macro="" textlink="">
      <xdr:nvSpPr>
        <xdr:cNvPr id="238" name="Text Box 54"/>
        <xdr:cNvSpPr txBox="1">
          <a:spLocks noChangeArrowheads="1"/>
        </xdr:cNvSpPr>
      </xdr:nvSpPr>
      <xdr:spPr bwMode="auto">
        <a:xfrm>
          <a:off x="7553325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95250</xdr:colOff>
      <xdr:row>18</xdr:row>
      <xdr:rowOff>209550</xdr:rowOff>
    </xdr:to>
    <xdr:sp macro="" textlink="">
      <xdr:nvSpPr>
        <xdr:cNvPr id="239" name="Text Box 33"/>
        <xdr:cNvSpPr txBox="1">
          <a:spLocks noChangeArrowheads="1"/>
        </xdr:cNvSpPr>
      </xdr:nvSpPr>
      <xdr:spPr bwMode="auto">
        <a:xfrm>
          <a:off x="1032510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0" name="Text Box 37"/>
        <xdr:cNvSpPr txBox="1">
          <a:spLocks noChangeArrowheads="1"/>
        </xdr:cNvSpPr>
      </xdr:nvSpPr>
      <xdr:spPr bwMode="auto">
        <a:xfrm>
          <a:off x="1032510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1" name="Text Box 38"/>
        <xdr:cNvSpPr txBox="1">
          <a:spLocks noChangeArrowheads="1"/>
        </xdr:cNvSpPr>
      </xdr:nvSpPr>
      <xdr:spPr bwMode="auto">
        <a:xfrm>
          <a:off x="1032510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2" name="Text Box 39"/>
        <xdr:cNvSpPr txBox="1">
          <a:spLocks noChangeArrowheads="1"/>
        </xdr:cNvSpPr>
      </xdr:nvSpPr>
      <xdr:spPr bwMode="auto">
        <a:xfrm>
          <a:off x="1032510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95250</xdr:colOff>
      <xdr:row>31</xdr:row>
      <xdr:rowOff>209550</xdr:rowOff>
    </xdr:to>
    <xdr:sp macro="" textlink="">
      <xdr:nvSpPr>
        <xdr:cNvPr id="243" name="Text Box 41"/>
        <xdr:cNvSpPr txBox="1">
          <a:spLocks noChangeArrowheads="1"/>
        </xdr:cNvSpPr>
      </xdr:nvSpPr>
      <xdr:spPr bwMode="auto">
        <a:xfrm>
          <a:off x="10325100" y="9410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95250</xdr:colOff>
      <xdr:row>31</xdr:row>
      <xdr:rowOff>209550</xdr:rowOff>
    </xdr:to>
    <xdr:sp macro="" textlink="">
      <xdr:nvSpPr>
        <xdr:cNvPr id="244" name="Text Box 43"/>
        <xdr:cNvSpPr txBox="1">
          <a:spLocks noChangeArrowheads="1"/>
        </xdr:cNvSpPr>
      </xdr:nvSpPr>
      <xdr:spPr bwMode="auto">
        <a:xfrm>
          <a:off x="10325100" y="9410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95250</xdr:colOff>
      <xdr:row>19</xdr:row>
      <xdr:rowOff>209550</xdr:rowOff>
    </xdr:to>
    <xdr:sp macro="" textlink="">
      <xdr:nvSpPr>
        <xdr:cNvPr id="245" name="Text Box 61"/>
        <xdr:cNvSpPr txBox="1">
          <a:spLocks noChangeArrowheads="1"/>
        </xdr:cNvSpPr>
      </xdr:nvSpPr>
      <xdr:spPr bwMode="auto">
        <a:xfrm>
          <a:off x="1032510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95250</xdr:colOff>
      <xdr:row>32</xdr:row>
      <xdr:rowOff>209550</xdr:rowOff>
    </xdr:to>
    <xdr:sp macro="" textlink="">
      <xdr:nvSpPr>
        <xdr:cNvPr id="246" name="Text Box 63"/>
        <xdr:cNvSpPr txBox="1">
          <a:spLocks noChangeArrowheads="1"/>
        </xdr:cNvSpPr>
      </xdr:nvSpPr>
      <xdr:spPr bwMode="auto">
        <a:xfrm>
          <a:off x="10325100" y="97250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95250</xdr:colOff>
      <xdr:row>32</xdr:row>
      <xdr:rowOff>209550</xdr:rowOff>
    </xdr:to>
    <xdr:sp macro="" textlink="">
      <xdr:nvSpPr>
        <xdr:cNvPr id="247" name="Text Box 65"/>
        <xdr:cNvSpPr txBox="1">
          <a:spLocks noChangeArrowheads="1"/>
        </xdr:cNvSpPr>
      </xdr:nvSpPr>
      <xdr:spPr bwMode="auto">
        <a:xfrm>
          <a:off x="10325100" y="97250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95250</xdr:colOff>
      <xdr:row>51</xdr:row>
      <xdr:rowOff>209550</xdr:rowOff>
    </xdr:to>
    <xdr:sp macro="" textlink="">
      <xdr:nvSpPr>
        <xdr:cNvPr id="248" name="Text Box 80"/>
        <xdr:cNvSpPr txBox="1">
          <a:spLocks noChangeArrowheads="1"/>
        </xdr:cNvSpPr>
      </xdr:nvSpPr>
      <xdr:spPr bwMode="auto">
        <a:xfrm>
          <a:off x="10325100" y="169545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95250</xdr:colOff>
      <xdr:row>51</xdr:row>
      <xdr:rowOff>209550</xdr:rowOff>
    </xdr:to>
    <xdr:sp macro="" textlink="">
      <xdr:nvSpPr>
        <xdr:cNvPr id="249" name="Text Box 84"/>
        <xdr:cNvSpPr txBox="1">
          <a:spLocks noChangeArrowheads="1"/>
        </xdr:cNvSpPr>
      </xdr:nvSpPr>
      <xdr:spPr bwMode="auto">
        <a:xfrm>
          <a:off x="10325100" y="169545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95250</xdr:colOff>
      <xdr:row>51</xdr:row>
      <xdr:rowOff>209550</xdr:rowOff>
    </xdr:to>
    <xdr:sp macro="" textlink="">
      <xdr:nvSpPr>
        <xdr:cNvPr id="250" name="Text Box 85"/>
        <xdr:cNvSpPr txBox="1">
          <a:spLocks noChangeArrowheads="1"/>
        </xdr:cNvSpPr>
      </xdr:nvSpPr>
      <xdr:spPr bwMode="auto">
        <a:xfrm>
          <a:off x="10325100" y="169545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95250</xdr:colOff>
      <xdr:row>51</xdr:row>
      <xdr:rowOff>209550</xdr:rowOff>
    </xdr:to>
    <xdr:sp macro="" textlink="">
      <xdr:nvSpPr>
        <xdr:cNvPr id="251" name="Text Box 86"/>
        <xdr:cNvSpPr txBox="1">
          <a:spLocks noChangeArrowheads="1"/>
        </xdr:cNvSpPr>
      </xdr:nvSpPr>
      <xdr:spPr bwMode="auto">
        <a:xfrm>
          <a:off x="10325100" y="169545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95250</xdr:colOff>
      <xdr:row>46</xdr:row>
      <xdr:rowOff>209550</xdr:rowOff>
    </xdr:to>
    <xdr:sp macro="" textlink="">
      <xdr:nvSpPr>
        <xdr:cNvPr id="252" name="Text Box 84"/>
        <xdr:cNvSpPr txBox="1">
          <a:spLocks noChangeArrowheads="1"/>
        </xdr:cNvSpPr>
      </xdr:nvSpPr>
      <xdr:spPr bwMode="auto">
        <a:xfrm>
          <a:off x="1032510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95250</xdr:colOff>
      <xdr:row>46</xdr:row>
      <xdr:rowOff>209550</xdr:rowOff>
    </xdr:to>
    <xdr:sp macro="" textlink="">
      <xdr:nvSpPr>
        <xdr:cNvPr id="253" name="Text Box 85"/>
        <xdr:cNvSpPr txBox="1">
          <a:spLocks noChangeArrowheads="1"/>
        </xdr:cNvSpPr>
      </xdr:nvSpPr>
      <xdr:spPr bwMode="auto">
        <a:xfrm>
          <a:off x="1032510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95250</xdr:colOff>
      <xdr:row>46</xdr:row>
      <xdr:rowOff>209550</xdr:rowOff>
    </xdr:to>
    <xdr:sp macro="" textlink="">
      <xdr:nvSpPr>
        <xdr:cNvPr id="254" name="Text Box 86"/>
        <xdr:cNvSpPr txBox="1">
          <a:spLocks noChangeArrowheads="1"/>
        </xdr:cNvSpPr>
      </xdr:nvSpPr>
      <xdr:spPr bwMode="auto">
        <a:xfrm>
          <a:off x="1032510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95250</xdr:colOff>
      <xdr:row>17</xdr:row>
      <xdr:rowOff>209550</xdr:rowOff>
    </xdr:to>
    <xdr:sp macro="" textlink="">
      <xdr:nvSpPr>
        <xdr:cNvPr id="255" name="Text Box 33"/>
        <xdr:cNvSpPr txBox="1">
          <a:spLocks noChangeArrowheads="1"/>
        </xdr:cNvSpPr>
      </xdr:nvSpPr>
      <xdr:spPr bwMode="auto">
        <a:xfrm>
          <a:off x="1032510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95250</xdr:colOff>
      <xdr:row>30</xdr:row>
      <xdr:rowOff>209550</xdr:rowOff>
    </xdr:to>
    <xdr:sp macro="" textlink="">
      <xdr:nvSpPr>
        <xdr:cNvPr id="256" name="Text Box 41"/>
        <xdr:cNvSpPr txBox="1">
          <a:spLocks noChangeArrowheads="1"/>
        </xdr:cNvSpPr>
      </xdr:nvSpPr>
      <xdr:spPr bwMode="auto">
        <a:xfrm>
          <a:off x="10325100" y="9096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95250</xdr:colOff>
      <xdr:row>30</xdr:row>
      <xdr:rowOff>209550</xdr:rowOff>
    </xdr:to>
    <xdr:sp macro="" textlink="">
      <xdr:nvSpPr>
        <xdr:cNvPr id="257" name="Text Box 43"/>
        <xdr:cNvSpPr txBox="1">
          <a:spLocks noChangeArrowheads="1"/>
        </xdr:cNvSpPr>
      </xdr:nvSpPr>
      <xdr:spPr bwMode="auto">
        <a:xfrm>
          <a:off x="10325100" y="9096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95250</xdr:colOff>
      <xdr:row>18</xdr:row>
      <xdr:rowOff>209550</xdr:rowOff>
    </xdr:to>
    <xdr:sp macro="" textlink="">
      <xdr:nvSpPr>
        <xdr:cNvPr id="258" name="Text Box 61"/>
        <xdr:cNvSpPr txBox="1">
          <a:spLocks noChangeArrowheads="1"/>
        </xdr:cNvSpPr>
      </xdr:nvSpPr>
      <xdr:spPr bwMode="auto">
        <a:xfrm>
          <a:off x="1032510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95250</xdr:colOff>
      <xdr:row>31</xdr:row>
      <xdr:rowOff>209550</xdr:rowOff>
    </xdr:to>
    <xdr:sp macro="" textlink="">
      <xdr:nvSpPr>
        <xdr:cNvPr id="259" name="Text Box 63"/>
        <xdr:cNvSpPr txBox="1">
          <a:spLocks noChangeArrowheads="1"/>
        </xdr:cNvSpPr>
      </xdr:nvSpPr>
      <xdr:spPr bwMode="auto">
        <a:xfrm>
          <a:off x="10325100" y="9410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95250</xdr:colOff>
      <xdr:row>31</xdr:row>
      <xdr:rowOff>209550</xdr:rowOff>
    </xdr:to>
    <xdr:sp macro="" textlink="">
      <xdr:nvSpPr>
        <xdr:cNvPr id="260" name="Text Box 65"/>
        <xdr:cNvSpPr txBox="1">
          <a:spLocks noChangeArrowheads="1"/>
        </xdr:cNvSpPr>
      </xdr:nvSpPr>
      <xdr:spPr bwMode="auto">
        <a:xfrm>
          <a:off x="10325100" y="9410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95250</xdr:colOff>
      <xdr:row>50</xdr:row>
      <xdr:rowOff>209550</xdr:rowOff>
    </xdr:to>
    <xdr:sp macro="" textlink="">
      <xdr:nvSpPr>
        <xdr:cNvPr id="261" name="Text Box 80"/>
        <xdr:cNvSpPr txBox="1">
          <a:spLocks noChangeArrowheads="1"/>
        </xdr:cNvSpPr>
      </xdr:nvSpPr>
      <xdr:spPr bwMode="auto">
        <a:xfrm>
          <a:off x="1032510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95250</xdr:colOff>
      <xdr:row>50</xdr:row>
      <xdr:rowOff>209550</xdr:rowOff>
    </xdr:to>
    <xdr:sp macro="" textlink="">
      <xdr:nvSpPr>
        <xdr:cNvPr id="262" name="Text Box 84"/>
        <xdr:cNvSpPr txBox="1">
          <a:spLocks noChangeArrowheads="1"/>
        </xdr:cNvSpPr>
      </xdr:nvSpPr>
      <xdr:spPr bwMode="auto">
        <a:xfrm>
          <a:off x="1032510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95250</xdr:colOff>
      <xdr:row>50</xdr:row>
      <xdr:rowOff>209550</xdr:rowOff>
    </xdr:to>
    <xdr:sp macro="" textlink="">
      <xdr:nvSpPr>
        <xdr:cNvPr id="263" name="Text Box 85"/>
        <xdr:cNvSpPr txBox="1">
          <a:spLocks noChangeArrowheads="1"/>
        </xdr:cNvSpPr>
      </xdr:nvSpPr>
      <xdr:spPr bwMode="auto">
        <a:xfrm>
          <a:off x="1032510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95250</xdr:colOff>
      <xdr:row>50</xdr:row>
      <xdr:rowOff>209550</xdr:rowOff>
    </xdr:to>
    <xdr:sp macro="" textlink="">
      <xdr:nvSpPr>
        <xdr:cNvPr id="264" name="Text Box 86"/>
        <xdr:cNvSpPr txBox="1">
          <a:spLocks noChangeArrowheads="1"/>
        </xdr:cNvSpPr>
      </xdr:nvSpPr>
      <xdr:spPr bwMode="auto">
        <a:xfrm>
          <a:off x="1032510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95250</xdr:colOff>
      <xdr:row>42</xdr:row>
      <xdr:rowOff>209550</xdr:rowOff>
    </xdr:to>
    <xdr:sp macro="" textlink="">
      <xdr:nvSpPr>
        <xdr:cNvPr id="265" name="Text Box 84"/>
        <xdr:cNvSpPr txBox="1">
          <a:spLocks noChangeArrowheads="1"/>
        </xdr:cNvSpPr>
      </xdr:nvSpPr>
      <xdr:spPr bwMode="auto">
        <a:xfrm>
          <a:off x="1032510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95250</xdr:colOff>
      <xdr:row>42</xdr:row>
      <xdr:rowOff>209550</xdr:rowOff>
    </xdr:to>
    <xdr:sp macro="" textlink="">
      <xdr:nvSpPr>
        <xdr:cNvPr id="266" name="Text Box 85"/>
        <xdr:cNvSpPr txBox="1">
          <a:spLocks noChangeArrowheads="1"/>
        </xdr:cNvSpPr>
      </xdr:nvSpPr>
      <xdr:spPr bwMode="auto">
        <a:xfrm>
          <a:off x="1032510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95250</xdr:colOff>
      <xdr:row>42</xdr:row>
      <xdr:rowOff>209550</xdr:rowOff>
    </xdr:to>
    <xdr:sp macro="" textlink="">
      <xdr:nvSpPr>
        <xdr:cNvPr id="267" name="Text Box 86"/>
        <xdr:cNvSpPr txBox="1">
          <a:spLocks noChangeArrowheads="1"/>
        </xdr:cNvSpPr>
      </xdr:nvSpPr>
      <xdr:spPr bwMode="auto">
        <a:xfrm>
          <a:off x="1032510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68" name="Text Box 73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69" name="Text Box 77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70" name="Text Box 78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95250</xdr:colOff>
      <xdr:row>41</xdr:row>
      <xdr:rowOff>209550</xdr:rowOff>
    </xdr:to>
    <xdr:sp macro="" textlink="">
      <xdr:nvSpPr>
        <xdr:cNvPr id="271" name="Text Box 80"/>
        <xdr:cNvSpPr txBox="1">
          <a:spLocks noChangeArrowheads="1"/>
        </xdr:cNvSpPr>
      </xdr:nvSpPr>
      <xdr:spPr bwMode="auto">
        <a:xfrm>
          <a:off x="940117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72" name="Text Box 81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73" name="Text Box 82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74" name="Text Box 83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95250</xdr:colOff>
      <xdr:row>41</xdr:row>
      <xdr:rowOff>209550</xdr:rowOff>
    </xdr:to>
    <xdr:sp macro="" textlink="">
      <xdr:nvSpPr>
        <xdr:cNvPr id="275" name="Text Box 84"/>
        <xdr:cNvSpPr txBox="1">
          <a:spLocks noChangeArrowheads="1"/>
        </xdr:cNvSpPr>
      </xdr:nvSpPr>
      <xdr:spPr bwMode="auto">
        <a:xfrm>
          <a:off x="940117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95250</xdr:colOff>
      <xdr:row>41</xdr:row>
      <xdr:rowOff>209550</xdr:rowOff>
    </xdr:to>
    <xdr:sp macro="" textlink="">
      <xdr:nvSpPr>
        <xdr:cNvPr id="276" name="Text Box 85"/>
        <xdr:cNvSpPr txBox="1">
          <a:spLocks noChangeArrowheads="1"/>
        </xdr:cNvSpPr>
      </xdr:nvSpPr>
      <xdr:spPr bwMode="auto">
        <a:xfrm>
          <a:off x="940117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78" name="Text Box 88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79" name="Text Box 97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80" name="Text Box 98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81" name="Text Box 99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82" name="Text Box 70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283" name="Text Box 73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84" name="Text Box 76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285" name="Text Box 73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86" name="Text Box 69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87" name="Text Box 70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88" name="Text Box 71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89" name="Text Box 72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290" name="Text Box 73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91" name="Text Box 74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92" name="Text Box 75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93" name="Text Box 76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294" name="Text Box 77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295" name="Text Box 78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296" name="Text Box 79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95250</xdr:colOff>
      <xdr:row>40</xdr:row>
      <xdr:rowOff>209550</xdr:rowOff>
    </xdr:to>
    <xdr:sp macro="" textlink="">
      <xdr:nvSpPr>
        <xdr:cNvPr id="297" name="Text Box 80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298" name="Text Box 81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299" name="Text Box 82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00" name="Text Box 83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95250</xdr:colOff>
      <xdr:row>40</xdr:row>
      <xdr:rowOff>209550</xdr:rowOff>
    </xdr:to>
    <xdr:sp macro="" textlink="">
      <xdr:nvSpPr>
        <xdr:cNvPr id="301" name="Text Box 84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95250</xdr:colOff>
      <xdr:row>40</xdr:row>
      <xdr:rowOff>209550</xdr:rowOff>
    </xdr:to>
    <xdr:sp macro="" textlink="">
      <xdr:nvSpPr>
        <xdr:cNvPr id="302" name="Text Box 85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95250</xdr:colOff>
      <xdr:row>40</xdr:row>
      <xdr:rowOff>209550</xdr:rowOff>
    </xdr:to>
    <xdr:sp macro="" textlink="">
      <xdr:nvSpPr>
        <xdr:cNvPr id="303" name="Text Box 86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04" name="Text Box 87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05" name="Text Box 88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06" name="Text Box 89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07" name="Text Box 97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08" name="Text Box 98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09" name="Text Box 9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10" name="Text Box 73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11" name="Text Box 69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12" name="Text Box 70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13" name="Text Box 71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14" name="Text Box 72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15" name="Text Box 73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16" name="Text Box 74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17" name="Text Box 75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18" name="Text Box 76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19" name="Text Box 77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20" name="Text Box 78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21" name="Text Box 79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95250</xdr:colOff>
      <xdr:row>48</xdr:row>
      <xdr:rowOff>209550</xdr:rowOff>
    </xdr:to>
    <xdr:sp macro="" textlink="">
      <xdr:nvSpPr>
        <xdr:cNvPr id="322" name="Text Box 80"/>
        <xdr:cNvSpPr txBox="1">
          <a:spLocks noChangeArrowheads="1"/>
        </xdr:cNvSpPr>
      </xdr:nvSpPr>
      <xdr:spPr bwMode="auto">
        <a:xfrm>
          <a:off x="940117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23" name="Text Box 81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24" name="Text Box 82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25" name="Text Box 83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95250</xdr:colOff>
      <xdr:row>48</xdr:row>
      <xdr:rowOff>209550</xdr:rowOff>
    </xdr:to>
    <xdr:sp macro="" textlink="">
      <xdr:nvSpPr>
        <xdr:cNvPr id="326" name="Text Box 84"/>
        <xdr:cNvSpPr txBox="1">
          <a:spLocks noChangeArrowheads="1"/>
        </xdr:cNvSpPr>
      </xdr:nvSpPr>
      <xdr:spPr bwMode="auto">
        <a:xfrm>
          <a:off x="940117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95250</xdr:colOff>
      <xdr:row>48</xdr:row>
      <xdr:rowOff>209550</xdr:rowOff>
    </xdr:to>
    <xdr:sp macro="" textlink="">
      <xdr:nvSpPr>
        <xdr:cNvPr id="327" name="Text Box 85"/>
        <xdr:cNvSpPr txBox="1">
          <a:spLocks noChangeArrowheads="1"/>
        </xdr:cNvSpPr>
      </xdr:nvSpPr>
      <xdr:spPr bwMode="auto">
        <a:xfrm>
          <a:off x="940117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95250</xdr:colOff>
      <xdr:row>48</xdr:row>
      <xdr:rowOff>209550</xdr:rowOff>
    </xdr:to>
    <xdr:sp macro="" textlink="">
      <xdr:nvSpPr>
        <xdr:cNvPr id="328" name="Text Box 86"/>
        <xdr:cNvSpPr txBox="1">
          <a:spLocks noChangeArrowheads="1"/>
        </xdr:cNvSpPr>
      </xdr:nvSpPr>
      <xdr:spPr bwMode="auto">
        <a:xfrm>
          <a:off x="940117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29" name="Text Box 87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30" name="Text Box 88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31" name="Text Box 89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32" name="Text Box 97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33" name="Text Box 98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34" name="Text Box 99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35" name="Text Box 70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36" name="Text Box 73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37" name="Text Box 76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38" name="Text Box 70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339" name="Text Box 73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95250</xdr:colOff>
      <xdr:row>48</xdr:row>
      <xdr:rowOff>209550</xdr:rowOff>
    </xdr:to>
    <xdr:sp macro="" textlink="">
      <xdr:nvSpPr>
        <xdr:cNvPr id="340" name="Text Box 76"/>
        <xdr:cNvSpPr txBox="1">
          <a:spLocks noChangeArrowheads="1"/>
        </xdr:cNvSpPr>
      </xdr:nvSpPr>
      <xdr:spPr bwMode="auto">
        <a:xfrm>
          <a:off x="7553325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41" name="Text Box 69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42" name="Text Box 70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43" name="Text Box 71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44" name="Text Box 72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45" name="Text Box 73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46" name="Text Box 74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47" name="Text Box 75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48" name="Text Box 76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49" name="Text Box 77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50" name="Text Box 78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51" name="Text Box 79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53" name="Text Box 81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54" name="Text Box 82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55" name="Text Box 83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59" name="Text Box 87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60" name="Text Box 88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61" name="Text Box 89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62" name="Text Box 97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63" name="Text Box 98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64" name="Text Box 99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65" name="Text Box 70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366" name="Text Box 73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95250</xdr:colOff>
      <xdr:row>47</xdr:row>
      <xdr:rowOff>209550</xdr:rowOff>
    </xdr:to>
    <xdr:sp macro="" textlink="">
      <xdr:nvSpPr>
        <xdr:cNvPr id="367" name="Text Box 76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68" name="Text Box 6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69" name="Text Box 71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70" name="Text Box 74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71" name="Text Box 7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72" name="Text Box 8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73" name="Text Box 8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74" name="Text Box 8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95250</xdr:colOff>
      <xdr:row>40</xdr:row>
      <xdr:rowOff>209550</xdr:rowOff>
    </xdr:to>
    <xdr:sp macro="" textlink="">
      <xdr:nvSpPr>
        <xdr:cNvPr id="375" name="Text Box 84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95250</xdr:colOff>
      <xdr:row>40</xdr:row>
      <xdr:rowOff>209550</xdr:rowOff>
    </xdr:to>
    <xdr:sp macro="" textlink="">
      <xdr:nvSpPr>
        <xdr:cNvPr id="376" name="Text Box 85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95250</xdr:colOff>
      <xdr:row>40</xdr:row>
      <xdr:rowOff>209550</xdr:rowOff>
    </xdr:to>
    <xdr:sp macro="" textlink="">
      <xdr:nvSpPr>
        <xdr:cNvPr id="377" name="Text Box 86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78" name="Text Box 9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79" name="Text Box 9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80" name="Text Box 9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81" name="Text Box 6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82" name="Text Box 70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83" name="Text Box 71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84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85" name="Text Box 74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86" name="Text Box 76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87" name="Text Box 7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88" name="Text Box 8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89" name="Text Box 8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90" name="Text Box 8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95250</xdr:colOff>
      <xdr:row>40</xdr:row>
      <xdr:rowOff>209550</xdr:rowOff>
    </xdr:to>
    <xdr:sp macro="" textlink="">
      <xdr:nvSpPr>
        <xdr:cNvPr id="391" name="Text Box 84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95250</xdr:colOff>
      <xdr:row>40</xdr:row>
      <xdr:rowOff>209550</xdr:rowOff>
    </xdr:to>
    <xdr:sp macro="" textlink="">
      <xdr:nvSpPr>
        <xdr:cNvPr id="392" name="Text Box 85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94" name="Text Box 9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95" name="Text Box 9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396" name="Text Box 9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97" name="Text Box 6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98" name="Text Box 70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399" name="Text Box 71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00" name="Text Box 72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01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02" name="Text Box 74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03" name="Text Box 75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04" name="Text Box 76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05" name="Text Box 7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06" name="Text Box 7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07" name="Text Box 7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09" name="Text Box 8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10" name="Text Box 8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11" name="Text Box 8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15" name="Text Box 87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16" name="Text Box 8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17" name="Text Box 8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18" name="Text Box 9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19" name="Text Box 9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20" name="Text Box 9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21" name="Text Box 70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22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23" name="Text Box 76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24" name="Text Box 70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25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26" name="Text Box 76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27" name="Text Box 6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28" name="Text Box 70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29" name="Text Box 71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30" name="Text Box 72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31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32" name="Text Box 74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33" name="Text Box 75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34" name="Text Box 76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35" name="Text Box 7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36" name="Text Box 7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37" name="Text Box 7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39" name="Text Box 8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40" name="Text Box 8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41" name="Text Box 8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45" name="Text Box 87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46" name="Text Box 8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47" name="Text Box 8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48" name="Text Box 9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49" name="Text Box 9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50" name="Text Box 9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51" name="Text Box 70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52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53" name="Text Box 76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54" name="Text Box 69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56" name="Text Box 74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57" name="Text Box 78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58" name="Text Box 81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59" name="Text Box 82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60" name="Text Box 83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64" name="Text Box 97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65" name="Text Box 98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66" name="Text Box 99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67" name="Text Box 69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68" name="Text Box 70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69" name="Text Box 71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70" name="Text Box 73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71" name="Text Box 74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72" name="Text Box 76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73" name="Text Box 78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74" name="Text Box 81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75" name="Text Box 82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76" name="Text Box 83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80" name="Text Box 97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81" name="Text Box 98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82" name="Text Box 99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83" name="Text Box 69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84" name="Text Box 70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85" name="Text Box 71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86" name="Text Box 72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87" name="Text Box 73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88" name="Text Box 74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89" name="Text Box 75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90" name="Text Box 76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91" name="Text Box 77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92" name="Text Box 78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493" name="Text Box 79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95" name="Text Box 81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96" name="Text Box 82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497" name="Text Box 83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01" name="Text Box 87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02" name="Text Box 88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03" name="Text Box 89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04" name="Text Box 97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05" name="Text Box 98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06" name="Text Box 99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07" name="Text Box 70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08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09" name="Text Box 76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10" name="Text Box 70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11" name="Text Box 73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12" name="Text Box 76"/>
        <xdr:cNvSpPr txBox="1">
          <a:spLocks noChangeArrowheads="1"/>
        </xdr:cNvSpPr>
      </xdr:nvSpPr>
      <xdr:spPr bwMode="auto">
        <a:xfrm>
          <a:off x="755332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13" name="Text Box 6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14" name="Text Box 70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15" name="Text Box 71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16" name="Text Box 72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17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18" name="Text Box 74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19" name="Text Box 75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20" name="Text Box 76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21" name="Text Box 7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22" name="Text Box 7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23" name="Text Box 7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25" name="Text Box 8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26" name="Text Box 8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27" name="Text Box 8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31" name="Text Box 87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32" name="Text Box 8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33" name="Text Box 89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34" name="Text Box 9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35" name="Text Box 9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36" name="Text Box 9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37" name="Text Box 70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538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95250</xdr:colOff>
      <xdr:row>40</xdr:row>
      <xdr:rowOff>209550</xdr:rowOff>
    </xdr:to>
    <xdr:sp macro="" textlink="">
      <xdr:nvSpPr>
        <xdr:cNvPr id="539" name="Text Box 76"/>
        <xdr:cNvSpPr txBox="1">
          <a:spLocks noChangeArrowheads="1"/>
        </xdr:cNvSpPr>
      </xdr:nvSpPr>
      <xdr:spPr bwMode="auto">
        <a:xfrm>
          <a:off x="755332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95250</xdr:colOff>
      <xdr:row>35</xdr:row>
      <xdr:rowOff>209550</xdr:rowOff>
    </xdr:to>
    <xdr:sp macro="" textlink="">
      <xdr:nvSpPr>
        <xdr:cNvPr id="540" name="Text Box 44"/>
        <xdr:cNvSpPr txBox="1">
          <a:spLocks noChangeArrowheads="1"/>
        </xdr:cNvSpPr>
      </xdr:nvSpPr>
      <xdr:spPr bwMode="auto">
        <a:xfrm>
          <a:off x="7553325" y="10668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95250</xdr:colOff>
      <xdr:row>35</xdr:row>
      <xdr:rowOff>209550</xdr:rowOff>
    </xdr:to>
    <xdr:sp macro="" textlink="">
      <xdr:nvSpPr>
        <xdr:cNvPr id="541" name="Text Box 51"/>
        <xdr:cNvSpPr txBox="1">
          <a:spLocks noChangeArrowheads="1"/>
        </xdr:cNvSpPr>
      </xdr:nvSpPr>
      <xdr:spPr bwMode="auto">
        <a:xfrm>
          <a:off x="8477250" y="10668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95250</xdr:colOff>
      <xdr:row>35</xdr:row>
      <xdr:rowOff>209550</xdr:rowOff>
    </xdr:to>
    <xdr:sp macro="" textlink="">
      <xdr:nvSpPr>
        <xdr:cNvPr id="542" name="Text Box 62"/>
        <xdr:cNvSpPr txBox="1">
          <a:spLocks noChangeArrowheads="1"/>
        </xdr:cNvSpPr>
      </xdr:nvSpPr>
      <xdr:spPr bwMode="auto">
        <a:xfrm>
          <a:off x="8477250" y="10668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95250</xdr:colOff>
      <xdr:row>35</xdr:row>
      <xdr:rowOff>209550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9401175" y="10668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95250</xdr:colOff>
      <xdr:row>35</xdr:row>
      <xdr:rowOff>209550</xdr:rowOff>
    </xdr:to>
    <xdr:sp macro="" textlink="">
      <xdr:nvSpPr>
        <xdr:cNvPr id="544" name="Text Box 64"/>
        <xdr:cNvSpPr txBox="1">
          <a:spLocks noChangeArrowheads="1"/>
        </xdr:cNvSpPr>
      </xdr:nvSpPr>
      <xdr:spPr bwMode="auto">
        <a:xfrm>
          <a:off x="8477250" y="10668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95250</xdr:colOff>
      <xdr:row>35</xdr:row>
      <xdr:rowOff>209550</xdr:rowOff>
    </xdr:to>
    <xdr:sp macro="" textlink="">
      <xdr:nvSpPr>
        <xdr:cNvPr id="545" name="Text Box 65"/>
        <xdr:cNvSpPr txBox="1">
          <a:spLocks noChangeArrowheads="1"/>
        </xdr:cNvSpPr>
      </xdr:nvSpPr>
      <xdr:spPr bwMode="auto">
        <a:xfrm>
          <a:off x="9401175" y="10668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95250</xdr:colOff>
      <xdr:row>11</xdr:row>
      <xdr:rowOff>209550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8477250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14</xdr:row>
      <xdr:rowOff>209550</xdr:rowOff>
    </xdr:to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209550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95250</xdr:colOff>
      <xdr:row>21</xdr:row>
      <xdr:rowOff>19050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556" name="Text Box 11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95250</xdr:colOff>
      <xdr:row>21</xdr:row>
      <xdr:rowOff>19050</xdr:rowOff>
    </xdr:to>
    <xdr:sp macro="" textlink="">
      <xdr:nvSpPr>
        <xdr:cNvPr id="558" name="Text Box 13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559" name="Text Box 14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560" name="Text Box 15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63" name="Text Box 21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564" name="Text Box 22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565" name="Text Box 23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566" name="Text Box 24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14</xdr:row>
      <xdr:rowOff>209550</xdr:rowOff>
    </xdr:to>
    <xdr:sp macro="" textlink="">
      <xdr:nvSpPr>
        <xdr:cNvPr id="567" name="Text Box 25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568" name="Text Box 26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569" name="Text Box 29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570" name="Text Box 30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571" name="Text Box 31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572" name="Text Box 32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95250</xdr:colOff>
      <xdr:row>29</xdr:row>
      <xdr:rowOff>209550</xdr:rowOff>
    </xdr:to>
    <xdr:sp macro="" textlink="">
      <xdr:nvSpPr>
        <xdr:cNvPr id="573" name="Text Box 44"/>
        <xdr:cNvSpPr txBox="1">
          <a:spLocks noChangeArrowheads="1"/>
        </xdr:cNvSpPr>
      </xdr:nvSpPr>
      <xdr:spPr bwMode="auto">
        <a:xfrm>
          <a:off x="8477250" y="87820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574" name="Text Box 45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575" name="Text Box 46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576" name="Text Box 47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95250</xdr:colOff>
      <xdr:row>21</xdr:row>
      <xdr:rowOff>19050</xdr:rowOff>
    </xdr:to>
    <xdr:sp macro="" textlink="">
      <xdr:nvSpPr>
        <xdr:cNvPr id="578" name="Text Box 49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95250</xdr:colOff>
      <xdr:row>21</xdr:row>
      <xdr:rowOff>19050</xdr:rowOff>
    </xdr:to>
    <xdr:sp macro="" textlink="">
      <xdr:nvSpPr>
        <xdr:cNvPr id="580" name="Text Box 53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95250</xdr:colOff>
      <xdr:row>21</xdr:row>
      <xdr:rowOff>19050</xdr:rowOff>
    </xdr:to>
    <xdr:sp macro="" textlink="">
      <xdr:nvSpPr>
        <xdr:cNvPr id="581" name="Text Box 54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582" name="Text Box 55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583" name="Text Box 57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584" name="Text Box 58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585" name="Text Box 59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587" name="Text Box 66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588" name="Text Box 68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89" name="Text Box 69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90" name="Text Box 70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91" name="Text Box 71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92" name="Text Box 72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93" name="Text Box 74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94" name="Text Box 75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95" name="Text Box 76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96" name="Text Box 79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97" name="Text Box 87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598" name="Text Box 89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600" name="Text Box 45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601" name="Text Box 69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02" name="Text Box 70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603" name="Text Box 71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604" name="Text Box 74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05" name="Text Box 76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606" name="Text Box 70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95250</xdr:colOff>
      <xdr:row>51</xdr:row>
      <xdr:rowOff>209550</xdr:rowOff>
    </xdr:to>
    <xdr:sp macro="" textlink="">
      <xdr:nvSpPr>
        <xdr:cNvPr id="607" name="Text Box 76"/>
        <xdr:cNvSpPr txBox="1">
          <a:spLocks noChangeArrowheads="1"/>
        </xdr:cNvSpPr>
      </xdr:nvSpPr>
      <xdr:spPr bwMode="auto">
        <a:xfrm>
          <a:off x="8477250" y="16640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608" name="Text Box 5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609" name="Text Box 25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11" name="Text Box 13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219075</xdr:rowOff>
    </xdr:to>
    <xdr:sp macro="" textlink="">
      <xdr:nvSpPr>
        <xdr:cNvPr id="612" name="Text Box 46"/>
        <xdr:cNvSpPr txBox="1">
          <a:spLocks noChangeArrowheads="1"/>
        </xdr:cNvSpPr>
      </xdr:nvSpPr>
      <xdr:spPr bwMode="auto">
        <a:xfrm>
          <a:off x="8477250" y="68961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219075</xdr:rowOff>
    </xdr:to>
    <xdr:sp macro="" textlink="">
      <xdr:nvSpPr>
        <xdr:cNvPr id="613" name="Text Box 47"/>
        <xdr:cNvSpPr txBox="1">
          <a:spLocks noChangeArrowheads="1"/>
        </xdr:cNvSpPr>
      </xdr:nvSpPr>
      <xdr:spPr bwMode="auto">
        <a:xfrm>
          <a:off x="8477250" y="68961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14" name="Text Box 49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15" name="Text Box 53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16" name="Text Box 54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95250</xdr:colOff>
      <xdr:row>27</xdr:row>
      <xdr:rowOff>209550</xdr:rowOff>
    </xdr:to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618" name="Text Box 7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620" name="Text Box 13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621" name="Text Box 14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622" name="Text Box 15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627" name="Text Box 29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628" name="Text Box 30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629" name="Text Box 31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630" name="Text Box 32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95250</xdr:colOff>
      <xdr:row>28</xdr:row>
      <xdr:rowOff>209550</xdr:rowOff>
    </xdr:to>
    <xdr:sp macro="" textlink="">
      <xdr:nvSpPr>
        <xdr:cNvPr id="631" name="Text Box 44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95250</xdr:colOff>
      <xdr:row>21</xdr:row>
      <xdr:rowOff>19050</xdr:rowOff>
    </xdr:to>
    <xdr:sp macro="" textlink="">
      <xdr:nvSpPr>
        <xdr:cNvPr id="633" name="Text Box 46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95250</xdr:colOff>
      <xdr:row>21</xdr:row>
      <xdr:rowOff>19050</xdr:rowOff>
    </xdr:to>
    <xdr:sp macro="" textlink="">
      <xdr:nvSpPr>
        <xdr:cNvPr id="634" name="Text Box 47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635" name="Text Box 48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636" name="Text Box 49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637" name="Text Box 52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638" name="Text Box 53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95250</xdr:colOff>
      <xdr:row>20</xdr:row>
      <xdr:rowOff>209550</xdr:rowOff>
    </xdr:to>
    <xdr:sp macro="" textlink="">
      <xdr:nvSpPr>
        <xdr:cNvPr id="639" name="Text Box 54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640" name="Text Box 55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641" name="Text Box 57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642" name="Text Box 58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95250</xdr:colOff>
      <xdr:row>19</xdr:row>
      <xdr:rowOff>209550</xdr:rowOff>
    </xdr:to>
    <xdr:sp macro="" textlink="">
      <xdr:nvSpPr>
        <xdr:cNvPr id="643" name="Text Box 59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644" name="Text Box 60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645" name="Text Box 66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95250</xdr:colOff>
      <xdr:row>15</xdr:row>
      <xdr:rowOff>209550</xdr:rowOff>
    </xdr:to>
    <xdr:sp macro="" textlink="">
      <xdr:nvSpPr>
        <xdr:cNvPr id="646" name="Text Box 68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47" name="Text Box 69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48" name="Text Box 70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49" name="Text Box 71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50" name="Text Box 72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51" name="Text Box 74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52" name="Text Box 75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53" name="Text Box 76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54" name="Text Box 79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55" name="Text Box 87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56" name="Text Box 89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657" name="Text Box 26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95250</xdr:colOff>
      <xdr:row>18</xdr:row>
      <xdr:rowOff>209550</xdr:rowOff>
    </xdr:to>
    <xdr:sp macro="" textlink="">
      <xdr:nvSpPr>
        <xdr:cNvPr id="658" name="Text Box 45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59" name="Text Box 69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660" name="Text Box 70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61" name="Text Box 71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62" name="Text Box 74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95250</xdr:colOff>
      <xdr:row>42</xdr:row>
      <xdr:rowOff>209550</xdr:rowOff>
    </xdr:to>
    <xdr:sp macro="" textlink="">
      <xdr:nvSpPr>
        <xdr:cNvPr id="663" name="Text Box 76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64" name="Text Box 70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95250</xdr:colOff>
      <xdr:row>50</xdr:row>
      <xdr:rowOff>209550</xdr:rowOff>
    </xdr:to>
    <xdr:sp macro="" textlink="">
      <xdr:nvSpPr>
        <xdr:cNvPr id="665" name="Text Box 76"/>
        <xdr:cNvSpPr txBox="1">
          <a:spLocks noChangeArrowheads="1"/>
        </xdr:cNvSpPr>
      </xdr:nvSpPr>
      <xdr:spPr bwMode="auto">
        <a:xfrm>
          <a:off x="8477250" y="16325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67" name="Text Box 13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219075</xdr:rowOff>
    </xdr:to>
    <xdr:sp macro="" textlink="">
      <xdr:nvSpPr>
        <xdr:cNvPr id="668" name="Text Box 46"/>
        <xdr:cNvSpPr txBox="1">
          <a:spLocks noChangeArrowheads="1"/>
        </xdr:cNvSpPr>
      </xdr:nvSpPr>
      <xdr:spPr bwMode="auto">
        <a:xfrm>
          <a:off x="8477250" y="68961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219075</xdr:rowOff>
    </xdr:to>
    <xdr:sp macro="" textlink="">
      <xdr:nvSpPr>
        <xdr:cNvPr id="669" name="Text Box 47"/>
        <xdr:cNvSpPr txBox="1">
          <a:spLocks noChangeArrowheads="1"/>
        </xdr:cNvSpPr>
      </xdr:nvSpPr>
      <xdr:spPr bwMode="auto">
        <a:xfrm>
          <a:off x="8477250" y="68961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70" name="Text Box 49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71" name="Text Box 53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95250</xdr:colOff>
      <xdr:row>23</xdr:row>
      <xdr:rowOff>209550</xdr:rowOff>
    </xdr:to>
    <xdr:sp macro="" textlink="">
      <xdr:nvSpPr>
        <xdr:cNvPr id="672" name="Text Box 54"/>
        <xdr:cNvSpPr txBox="1">
          <a:spLocks noChangeArrowheads="1"/>
        </xdr:cNvSpPr>
      </xdr:nvSpPr>
      <xdr:spPr bwMode="auto">
        <a:xfrm>
          <a:off x="8477250" y="6896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73" name="Text Box 69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74" name="Text Box 70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75" name="Text Box 71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76" name="Text Box 72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77" name="Text Box 74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78" name="Text Box 75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79" name="Text Box 76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80" name="Text Box 79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81" name="Text Box 87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82" name="Text Box 89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83" name="Text Box 70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84" name="Text Box 76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85" name="Text Box 70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95250</xdr:colOff>
      <xdr:row>41</xdr:row>
      <xdr:rowOff>209550</xdr:rowOff>
    </xdr:to>
    <xdr:sp macro="" textlink="">
      <xdr:nvSpPr>
        <xdr:cNvPr id="686" name="Text Box 76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87" name="Text Box 6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88" name="Text Box 70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89" name="Text Box 71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90" name="Text Box 72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91" name="Text Box 74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92" name="Text Box 75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93" name="Text Box 76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94" name="Text Box 7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95" name="Text Box 87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96" name="Text Box 8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97" name="Text Box 70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698" name="Text Box 76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699" name="Text Box 69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00" name="Text Box 70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01" name="Text Box 71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02" name="Text Box 72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03" name="Text Box 74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04" name="Text Box 75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05" name="Text Box 76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06" name="Text Box 79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07" name="Text Box 87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08" name="Text Box 89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709" name="Text Box 70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710" name="Text Box 76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11" name="Text Box 70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95250</xdr:colOff>
      <xdr:row>48</xdr:row>
      <xdr:rowOff>209550</xdr:rowOff>
    </xdr:to>
    <xdr:sp macro="" textlink="">
      <xdr:nvSpPr>
        <xdr:cNvPr id="712" name="Text Box 76"/>
        <xdr:cNvSpPr txBox="1">
          <a:spLocks noChangeArrowheads="1"/>
        </xdr:cNvSpPr>
      </xdr:nvSpPr>
      <xdr:spPr bwMode="auto">
        <a:xfrm>
          <a:off x="847725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713" name="Text Box 69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714" name="Text Box 70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715" name="Text Box 71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716" name="Text Box 72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717" name="Text Box 74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95250</xdr:colOff>
      <xdr:row>47</xdr:row>
      <xdr:rowOff>209550</xdr:rowOff>
    </xdr:to>
    <xdr:sp macro="" textlink="">
      <xdr:nvSpPr>
        <xdr:cNvPr id="718" name="Text Box 75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25" name="Text Box 6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26" name="Text Box 7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27" name="Text Box 74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28" name="Text Box 6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29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0" name="Text Box 7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1" name="Text Box 74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2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3" name="Text Box 6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4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5" name="Text Box 7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6" name="Text Box 7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7" name="Text Box 74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8" name="Text Box 75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39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0" name="Text Box 7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1" name="Text Box 8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2" name="Text Box 8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3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4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5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6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7" name="Text Box 6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8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49" name="Text Box 7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0" name="Text Box 7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1" name="Text Box 74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2" name="Text Box 75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3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4" name="Text Box 7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5" name="Text Box 8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6" name="Text Box 8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7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8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59" name="Text Box 69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0" name="Text Box 71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1" name="Text Box 74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2" name="Text Box 69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3" name="Text Box 70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4" name="Text Box 71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5" name="Text Box 74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6" name="Text Box 76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7" name="Text Box 69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8" name="Text Box 70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69" name="Text Box 71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0" name="Text Box 72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1" name="Text Box 74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2" name="Text Box 75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3" name="Text Box 76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4" name="Text Box 79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5" name="Text Box 87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6" name="Text Box 89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7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8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79" name="Text Box 70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0" name="Text Box 76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1" name="Text Box 6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2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3" name="Text Box 7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4" name="Text Box 7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5" name="Text Box 74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6" name="Text Box 75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7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8" name="Text Box 7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89" name="Text Box 8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90" name="Text Box 8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91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95250</xdr:colOff>
      <xdr:row>40</xdr:row>
      <xdr:rowOff>209550</xdr:rowOff>
    </xdr:to>
    <xdr:sp macro="" textlink="">
      <xdr:nvSpPr>
        <xdr:cNvPr id="792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95250</xdr:colOff>
      <xdr:row>35</xdr:row>
      <xdr:rowOff>209550</xdr:rowOff>
    </xdr:to>
    <xdr:sp macro="" textlink="">
      <xdr:nvSpPr>
        <xdr:cNvPr id="793" name="Text Box 44"/>
        <xdr:cNvSpPr txBox="1">
          <a:spLocks noChangeArrowheads="1"/>
        </xdr:cNvSpPr>
      </xdr:nvSpPr>
      <xdr:spPr bwMode="auto">
        <a:xfrm>
          <a:off x="8477250" y="10668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95250</xdr:colOff>
      <xdr:row>45</xdr:row>
      <xdr:rowOff>209550</xdr:rowOff>
    </xdr:to>
    <xdr:sp macro="" textlink="">
      <xdr:nvSpPr>
        <xdr:cNvPr id="794" name="Text Box 69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95250</xdr:colOff>
      <xdr:row>45</xdr:row>
      <xdr:rowOff>209550</xdr:rowOff>
    </xdr:to>
    <xdr:sp macro="" textlink="">
      <xdr:nvSpPr>
        <xdr:cNvPr id="795" name="Text Box 71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95250</xdr:colOff>
      <xdr:row>45</xdr:row>
      <xdr:rowOff>209550</xdr:rowOff>
    </xdr:to>
    <xdr:sp macro="" textlink="">
      <xdr:nvSpPr>
        <xdr:cNvPr id="796" name="Text Box 74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797" name="Text Box 78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798" name="Text Box 81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799" name="Text Box 82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00" name="Text Box 83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04" name="Text Box 97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05" name="Text Box 98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06" name="Text Box 99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07" name="Text Box 69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95250</xdr:colOff>
      <xdr:row>45</xdr:row>
      <xdr:rowOff>209550</xdr:rowOff>
    </xdr:to>
    <xdr:sp macro="" textlink="">
      <xdr:nvSpPr>
        <xdr:cNvPr id="808" name="Text Box 70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09" name="Text Box 71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10" name="Text Box 73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11" name="Text Box 74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95250</xdr:colOff>
      <xdr:row>45</xdr:row>
      <xdr:rowOff>209550</xdr:rowOff>
    </xdr:to>
    <xdr:sp macro="" textlink="">
      <xdr:nvSpPr>
        <xdr:cNvPr id="812" name="Text Box 76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13" name="Text Box 78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14" name="Text Box 81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15" name="Text Box 82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16" name="Text Box 83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20" name="Text Box 97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21" name="Text Box 98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22" name="Text Box 99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23" name="Text Box 69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24" name="Text Box 70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25" name="Text Box 71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26" name="Text Box 72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27" name="Text Box 73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28" name="Text Box 74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29" name="Text Box 75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30" name="Text Box 76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31" name="Text Box 77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32" name="Text Box 78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33" name="Text Box 79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35" name="Text Box 81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36" name="Text Box 82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37" name="Text Box 83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41" name="Text Box 87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42" name="Text Box 88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43" name="Text Box 89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44" name="Text Box 97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45" name="Text Box 98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46" name="Text Box 99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47" name="Text Box 70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48" name="Text Box 73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49" name="Text Box 76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50" name="Text Box 70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51" name="Text Box 73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95250</xdr:colOff>
      <xdr:row>44</xdr:row>
      <xdr:rowOff>209550</xdr:rowOff>
    </xdr:to>
    <xdr:sp macro="" textlink="">
      <xdr:nvSpPr>
        <xdr:cNvPr id="852" name="Text Box 76"/>
        <xdr:cNvSpPr txBox="1">
          <a:spLocks noChangeArrowheads="1"/>
        </xdr:cNvSpPr>
      </xdr:nvSpPr>
      <xdr:spPr bwMode="auto">
        <a:xfrm>
          <a:off x="7553325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53" name="Text Box 69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54" name="Text Box 70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55" name="Text Box 71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56" name="Text Box 72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57" name="Text Box 73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58" name="Text Box 74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59" name="Text Box 75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60" name="Text Box 76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61" name="Text Box 77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62" name="Text Box 78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63" name="Text Box 79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65" name="Text Box 81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66" name="Text Box 82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67" name="Text Box 83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71" name="Text Box 87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72" name="Text Box 88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73" name="Text Box 89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74" name="Text Box 97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75" name="Text Box 98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76" name="Text Box 99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77" name="Text Box 70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78" name="Text Box 73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95250</xdr:colOff>
      <xdr:row>43</xdr:row>
      <xdr:rowOff>209550</xdr:rowOff>
    </xdr:to>
    <xdr:sp macro="" textlink="">
      <xdr:nvSpPr>
        <xdr:cNvPr id="879" name="Text Box 76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80" name="Text Box 69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81" name="Text Box 71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82" name="Text Box 74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83" name="Text Box 69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84" name="Text Box 70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85" name="Text Box 71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86" name="Text Box 74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887" name="Text Box 76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88" name="Text Box 69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89" name="Text Box 70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90" name="Text Box 71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91" name="Text Box 72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92" name="Text Box 74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93" name="Text Box 75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94" name="Text Box 76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95" name="Text Box 79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96" name="Text Box 87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897" name="Text Box 89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98" name="Text Box 70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899" name="Text Box 76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900" name="Text Box 70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95250</xdr:colOff>
      <xdr:row>44</xdr:row>
      <xdr:rowOff>209550</xdr:rowOff>
    </xdr:to>
    <xdr:sp macro="" textlink="">
      <xdr:nvSpPr>
        <xdr:cNvPr id="901" name="Text Box 76"/>
        <xdr:cNvSpPr txBox="1">
          <a:spLocks noChangeArrowheads="1"/>
        </xdr:cNvSpPr>
      </xdr:nvSpPr>
      <xdr:spPr bwMode="auto">
        <a:xfrm>
          <a:off x="8477250" y="1475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02" name="Text Box 69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03" name="Text Box 70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04" name="Text Box 71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05" name="Text Box 72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06" name="Text Box 74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07" name="Text Box 75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08" name="Text Box 76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09" name="Text Box 79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10" name="Text Box 87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11" name="Text Box 89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12" name="Text Box 70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95250</xdr:colOff>
      <xdr:row>43</xdr:row>
      <xdr:rowOff>209550</xdr:rowOff>
    </xdr:to>
    <xdr:sp macro="" textlink="">
      <xdr:nvSpPr>
        <xdr:cNvPr id="913" name="Text Box 76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14" name="Text Box 69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15" name="Text Box 71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16" name="Text Box 74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17" name="Text Box 70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18" name="Text Box 76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41" name="Text Box 69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42" name="Text Box 71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43" name="Text Box 74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44" name="Text Box 70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45" name="Text Box 76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46" name="Text Box 69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47" name="Text Box 71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48" name="Text Box 74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49" name="Text Box 70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95250</xdr:colOff>
      <xdr:row>45</xdr:row>
      <xdr:rowOff>209550</xdr:rowOff>
    </xdr:to>
    <xdr:sp macro="" textlink="">
      <xdr:nvSpPr>
        <xdr:cNvPr id="950" name="Text Box 76"/>
        <xdr:cNvSpPr txBox="1">
          <a:spLocks noChangeArrowheads="1"/>
        </xdr:cNvSpPr>
      </xdr:nvSpPr>
      <xdr:spPr bwMode="auto">
        <a:xfrm>
          <a:off x="7545917" y="142451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919" name="Text Box 14"/>
        <xdr:cNvSpPr txBox="1">
          <a:spLocks noChangeArrowheads="1"/>
        </xdr:cNvSpPr>
      </xdr:nvSpPr>
      <xdr:spPr bwMode="auto">
        <a:xfrm>
          <a:off x="7545917" y="47836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920" name="Text Box 22"/>
        <xdr:cNvSpPr txBox="1">
          <a:spLocks noChangeArrowheads="1"/>
        </xdr:cNvSpPr>
      </xdr:nvSpPr>
      <xdr:spPr bwMode="auto">
        <a:xfrm>
          <a:off x="7545917" y="47836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921" name="Text Box 32"/>
        <xdr:cNvSpPr txBox="1">
          <a:spLocks noChangeArrowheads="1"/>
        </xdr:cNvSpPr>
      </xdr:nvSpPr>
      <xdr:spPr bwMode="auto">
        <a:xfrm>
          <a:off x="7545917" y="47836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922" name="Text Box 66"/>
        <xdr:cNvSpPr txBox="1">
          <a:spLocks noChangeArrowheads="1"/>
        </xdr:cNvSpPr>
      </xdr:nvSpPr>
      <xdr:spPr bwMode="auto">
        <a:xfrm>
          <a:off x="7545917" y="47836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923" name="Text Box 68"/>
        <xdr:cNvSpPr txBox="1">
          <a:spLocks noChangeArrowheads="1"/>
        </xdr:cNvSpPr>
      </xdr:nvSpPr>
      <xdr:spPr bwMode="auto">
        <a:xfrm>
          <a:off x="7545917" y="47836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924" name="Text Box 7"/>
        <xdr:cNvSpPr txBox="1">
          <a:spLocks noChangeArrowheads="1"/>
        </xdr:cNvSpPr>
      </xdr:nvSpPr>
      <xdr:spPr bwMode="auto">
        <a:xfrm>
          <a:off x="7545917" y="47836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925" name="Text Box 48"/>
        <xdr:cNvSpPr txBox="1">
          <a:spLocks noChangeArrowheads="1"/>
        </xdr:cNvSpPr>
      </xdr:nvSpPr>
      <xdr:spPr bwMode="auto">
        <a:xfrm>
          <a:off x="7545917" y="47836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926" name="Text Box 52"/>
        <xdr:cNvSpPr txBox="1">
          <a:spLocks noChangeArrowheads="1"/>
        </xdr:cNvSpPr>
      </xdr:nvSpPr>
      <xdr:spPr bwMode="auto">
        <a:xfrm>
          <a:off x="7545917" y="47836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95250</xdr:colOff>
      <xdr:row>16</xdr:row>
      <xdr:rowOff>104775</xdr:rowOff>
    </xdr:to>
    <xdr:sp macro="" textlink="">
      <xdr:nvSpPr>
        <xdr:cNvPr id="927" name="Text Box 60"/>
        <xdr:cNvSpPr txBox="1">
          <a:spLocks noChangeArrowheads="1"/>
        </xdr:cNvSpPr>
      </xdr:nvSpPr>
      <xdr:spPr bwMode="auto">
        <a:xfrm>
          <a:off x="7545917" y="4783667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61</xdr:row>
      <xdr:rowOff>0</xdr:rowOff>
    </xdr:from>
    <xdr:to>
      <xdr:col>3</xdr:col>
      <xdr:colOff>95250</xdr:colOff>
      <xdr:row>61</xdr:row>
      <xdr:rowOff>209550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62200" y="1856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95250</xdr:colOff>
      <xdr:row>61</xdr:row>
      <xdr:rowOff>209550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362200" y="1856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95250</xdr:colOff>
      <xdr:row>63</xdr:row>
      <xdr:rowOff>209550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362200" y="190214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95250</xdr:colOff>
      <xdr:row>69</xdr:row>
      <xdr:rowOff>209550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362200" y="203930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95250</xdr:colOff>
      <xdr:row>69</xdr:row>
      <xdr:rowOff>209550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362200" y="203930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95250</xdr:colOff>
      <xdr:row>116</xdr:row>
      <xdr:rowOff>209550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362200" y="298418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95250</xdr:colOff>
      <xdr:row>109</xdr:row>
      <xdr:rowOff>209550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2362200" y="28374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106</xdr:row>
      <xdr:rowOff>209550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362200" y="277463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95250</xdr:colOff>
      <xdr:row>109</xdr:row>
      <xdr:rowOff>209550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362200" y="28374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95250</xdr:colOff>
      <xdr:row>109</xdr:row>
      <xdr:rowOff>209550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2362200" y="28374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95250</xdr:colOff>
      <xdr:row>61</xdr:row>
      <xdr:rowOff>209550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362200" y="1856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95250</xdr:colOff>
      <xdr:row>61</xdr:row>
      <xdr:rowOff>209550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362200" y="18564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95250</xdr:colOff>
      <xdr:row>63</xdr:row>
      <xdr:rowOff>209550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362200" y="190214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95250</xdr:colOff>
      <xdr:row>69</xdr:row>
      <xdr:rowOff>209550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362200" y="203930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95250</xdr:colOff>
      <xdr:row>69</xdr:row>
      <xdr:rowOff>209550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362200" y="203930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95250</xdr:colOff>
      <xdr:row>116</xdr:row>
      <xdr:rowOff>209550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362200" y="298418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95250</xdr:colOff>
      <xdr:row>109</xdr:row>
      <xdr:rowOff>209550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2362200" y="28374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95250</xdr:colOff>
      <xdr:row>106</xdr:row>
      <xdr:rowOff>209550</xdr:rowOff>
    </xdr:to>
    <xdr:sp macro="" textlink="">
      <xdr:nvSpPr>
        <xdr:cNvPr id="19" name="Text Box 11"/>
        <xdr:cNvSpPr txBox="1">
          <a:spLocks noChangeArrowheads="1"/>
        </xdr:cNvSpPr>
      </xdr:nvSpPr>
      <xdr:spPr bwMode="auto">
        <a:xfrm>
          <a:off x="2362200" y="277463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95250</xdr:colOff>
      <xdr:row>109</xdr:row>
      <xdr:rowOff>209550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362200" y="28374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95250</xdr:colOff>
      <xdr:row>109</xdr:row>
      <xdr:rowOff>209550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2362200" y="28374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95250</xdr:colOff>
      <xdr:row>124</xdr:row>
      <xdr:rowOff>209550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2362200" y="30260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95250</xdr:colOff>
      <xdr:row>124</xdr:row>
      <xdr:rowOff>209550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2362200" y="30260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95250</xdr:colOff>
      <xdr:row>124</xdr:row>
      <xdr:rowOff>209550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2362200" y="30260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95250</xdr:colOff>
      <xdr:row>124</xdr:row>
      <xdr:rowOff>209550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362200" y="30260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95250</xdr:colOff>
      <xdr:row>124</xdr:row>
      <xdr:rowOff>200025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2362200" y="30260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95250</xdr:colOff>
      <xdr:row>124</xdr:row>
      <xdr:rowOff>200025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2362200" y="30260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95250</xdr:colOff>
      <xdr:row>124</xdr:row>
      <xdr:rowOff>200025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2362200" y="30260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95250</xdr:colOff>
      <xdr:row>124</xdr:row>
      <xdr:rowOff>200025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362200" y="30260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95250</xdr:colOff>
      <xdr:row>118</xdr:row>
      <xdr:rowOff>209550</xdr:rowOff>
    </xdr:to>
    <xdr:sp macro="" textlink="">
      <xdr:nvSpPr>
        <xdr:cNvPr id="30" name="Text Box 11"/>
        <xdr:cNvSpPr txBox="1">
          <a:spLocks noChangeArrowheads="1"/>
        </xdr:cNvSpPr>
      </xdr:nvSpPr>
      <xdr:spPr bwMode="auto">
        <a:xfrm>
          <a:off x="2362200" y="199453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95250</xdr:colOff>
      <xdr:row>118</xdr:row>
      <xdr:rowOff>209550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2362200" y="199453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53325" y="3228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553325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553325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55332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553325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553325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553325" y="3228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553325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553325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55332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553325" y="2924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553325" y="2924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55332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553325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940117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940117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940117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9401175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9401175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9401175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7553325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7553325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7553325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7553325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755332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9401175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9401175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9401175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95250</xdr:colOff>
      <xdr:row>13</xdr:row>
      <xdr:rowOff>209550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940117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95250</xdr:colOff>
      <xdr:row>13</xdr:row>
      <xdr:rowOff>209550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940117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95250</xdr:colOff>
      <xdr:row>13</xdr:row>
      <xdr:rowOff>209550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940117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95250</xdr:colOff>
      <xdr:row>13</xdr:row>
      <xdr:rowOff>209550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940117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01" name="Text Box 26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02" name="Text Box 45"/>
        <xdr:cNvSpPr txBox="1">
          <a:spLocks noChangeArrowheads="1"/>
        </xdr:cNvSpPr>
      </xdr:nvSpPr>
      <xdr:spPr bwMode="auto">
        <a:xfrm>
          <a:off x="7553325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03" name="Text Box 50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04" name="Text Box 70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438150</xdr:colOff>
      <xdr:row>8</xdr:row>
      <xdr:rowOff>19050</xdr:rowOff>
    </xdr:from>
    <xdr:to>
      <xdr:col>9</xdr:col>
      <xdr:colOff>533400</xdr:colOff>
      <xdr:row>8</xdr:row>
      <xdr:rowOff>228600</xdr:rowOff>
    </xdr:to>
    <xdr:sp macro="" textlink="">
      <xdr:nvSpPr>
        <xdr:cNvPr id="105" name="Text Box 71"/>
        <xdr:cNvSpPr txBox="1">
          <a:spLocks noChangeArrowheads="1"/>
        </xdr:cNvSpPr>
      </xdr:nvSpPr>
      <xdr:spPr bwMode="auto">
        <a:xfrm>
          <a:off x="7991475" y="128873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106" name="Text Box 73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476250</xdr:colOff>
      <xdr:row>8</xdr:row>
      <xdr:rowOff>19050</xdr:rowOff>
    </xdr:from>
    <xdr:to>
      <xdr:col>9</xdr:col>
      <xdr:colOff>571500</xdr:colOff>
      <xdr:row>8</xdr:row>
      <xdr:rowOff>228600</xdr:rowOff>
    </xdr:to>
    <xdr:sp macro="" textlink="">
      <xdr:nvSpPr>
        <xdr:cNvPr id="107" name="Text Box 74"/>
        <xdr:cNvSpPr txBox="1">
          <a:spLocks noChangeArrowheads="1"/>
        </xdr:cNvSpPr>
      </xdr:nvSpPr>
      <xdr:spPr bwMode="auto">
        <a:xfrm>
          <a:off x="8029575" y="128873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08" name="Text Box 76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109" name="Text Box 78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110" name="Text Box 81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111" name="Text Box 82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112" name="Text Box 83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95250</xdr:colOff>
      <xdr:row>8</xdr:row>
      <xdr:rowOff>209550</xdr:rowOff>
    </xdr:to>
    <xdr:sp macro="" textlink="">
      <xdr:nvSpPr>
        <xdr:cNvPr id="113" name="Text Box 84"/>
        <xdr:cNvSpPr txBox="1">
          <a:spLocks noChangeArrowheads="1"/>
        </xdr:cNvSpPr>
      </xdr:nvSpPr>
      <xdr:spPr bwMode="auto">
        <a:xfrm>
          <a:off x="940117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95250</xdr:colOff>
      <xdr:row>8</xdr:row>
      <xdr:rowOff>209550</xdr:rowOff>
    </xdr:to>
    <xdr:sp macro="" textlink="">
      <xdr:nvSpPr>
        <xdr:cNvPr id="114" name="Text Box 85"/>
        <xdr:cNvSpPr txBox="1">
          <a:spLocks noChangeArrowheads="1"/>
        </xdr:cNvSpPr>
      </xdr:nvSpPr>
      <xdr:spPr bwMode="auto">
        <a:xfrm>
          <a:off x="940117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95250</xdr:colOff>
      <xdr:row>8</xdr:row>
      <xdr:rowOff>209550</xdr:rowOff>
    </xdr:to>
    <xdr:sp macro="" textlink="">
      <xdr:nvSpPr>
        <xdr:cNvPr id="115" name="Text Box 86"/>
        <xdr:cNvSpPr txBox="1">
          <a:spLocks noChangeArrowheads="1"/>
        </xdr:cNvSpPr>
      </xdr:nvSpPr>
      <xdr:spPr bwMode="auto">
        <a:xfrm>
          <a:off x="9401175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116" name="Text Box 97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117" name="Text Box 98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118" name="Text Box 99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119" name="Text Box 70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120" name="Text Box 73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95250</xdr:colOff>
      <xdr:row>13</xdr:row>
      <xdr:rowOff>209550</xdr:rowOff>
    </xdr:to>
    <xdr:sp macro="" textlink="">
      <xdr:nvSpPr>
        <xdr:cNvPr id="121" name="Text Box 76"/>
        <xdr:cNvSpPr txBox="1">
          <a:spLocks noChangeArrowheads="1"/>
        </xdr:cNvSpPr>
      </xdr:nvSpPr>
      <xdr:spPr bwMode="auto">
        <a:xfrm>
          <a:off x="7553325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7553325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23" name="Text Box 25"/>
        <xdr:cNvSpPr txBox="1">
          <a:spLocks noChangeArrowheads="1"/>
        </xdr:cNvSpPr>
      </xdr:nvSpPr>
      <xdr:spPr bwMode="auto">
        <a:xfrm>
          <a:off x="7553325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24" name="Text Box 17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26" name="Text Box 13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238125</xdr:rowOff>
    </xdr:to>
    <xdr:sp macro="" textlink="">
      <xdr:nvSpPr>
        <xdr:cNvPr id="127" name="Text Box 46"/>
        <xdr:cNvSpPr txBox="1">
          <a:spLocks noChangeArrowheads="1"/>
        </xdr:cNvSpPr>
      </xdr:nvSpPr>
      <xdr:spPr bwMode="auto">
        <a:xfrm>
          <a:off x="7553325" y="65817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238125</xdr:rowOff>
    </xdr:to>
    <xdr:sp macro="" textlink="">
      <xdr:nvSpPr>
        <xdr:cNvPr id="128" name="Text Box 47"/>
        <xdr:cNvSpPr txBox="1">
          <a:spLocks noChangeArrowheads="1"/>
        </xdr:cNvSpPr>
      </xdr:nvSpPr>
      <xdr:spPr bwMode="auto">
        <a:xfrm>
          <a:off x="7553325" y="65817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29" name="Text Box 49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30" name="Text Box 53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31" name="Text Box 54"/>
        <xdr:cNvSpPr txBox="1">
          <a:spLocks noChangeArrowheads="1"/>
        </xdr:cNvSpPr>
      </xdr:nvSpPr>
      <xdr:spPr bwMode="auto">
        <a:xfrm>
          <a:off x="7553325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32" name="Text Box 72"/>
        <xdr:cNvSpPr txBox="1">
          <a:spLocks noChangeArrowheads="1"/>
        </xdr:cNvSpPr>
      </xdr:nvSpPr>
      <xdr:spPr bwMode="auto">
        <a:xfrm>
          <a:off x="7553325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33" name="Text Box 75"/>
        <xdr:cNvSpPr txBox="1">
          <a:spLocks noChangeArrowheads="1"/>
        </xdr:cNvSpPr>
      </xdr:nvSpPr>
      <xdr:spPr bwMode="auto">
        <a:xfrm>
          <a:off x="7553325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34" name="Text Box 79"/>
        <xdr:cNvSpPr txBox="1">
          <a:spLocks noChangeArrowheads="1"/>
        </xdr:cNvSpPr>
      </xdr:nvSpPr>
      <xdr:spPr bwMode="auto">
        <a:xfrm>
          <a:off x="7553325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95250</xdr:colOff>
      <xdr:row>15</xdr:row>
      <xdr:rowOff>209550</xdr:rowOff>
    </xdr:to>
    <xdr:sp macro="" textlink="">
      <xdr:nvSpPr>
        <xdr:cNvPr id="135" name="Text Box 80"/>
        <xdr:cNvSpPr txBox="1">
          <a:spLocks noChangeArrowheads="1"/>
        </xdr:cNvSpPr>
      </xdr:nvSpPr>
      <xdr:spPr bwMode="auto">
        <a:xfrm>
          <a:off x="9401175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36" name="Text Box 87"/>
        <xdr:cNvSpPr txBox="1">
          <a:spLocks noChangeArrowheads="1"/>
        </xdr:cNvSpPr>
      </xdr:nvSpPr>
      <xdr:spPr bwMode="auto">
        <a:xfrm>
          <a:off x="7553325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209550</xdr:rowOff>
    </xdr:to>
    <xdr:sp macro="" textlink="">
      <xdr:nvSpPr>
        <xdr:cNvPr id="137" name="Text Box 89"/>
        <xdr:cNvSpPr txBox="1">
          <a:spLocks noChangeArrowheads="1"/>
        </xdr:cNvSpPr>
      </xdr:nvSpPr>
      <xdr:spPr bwMode="auto">
        <a:xfrm>
          <a:off x="7553325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7553325" y="78390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95250</xdr:colOff>
      <xdr:row>6</xdr:row>
      <xdr:rowOff>209550</xdr:rowOff>
    </xdr:to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755332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44" name="Text Box 16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45" name="Text Box 18"/>
        <xdr:cNvSpPr txBox="1">
          <a:spLocks noChangeArrowheads="1"/>
        </xdr:cNvSpPr>
      </xdr:nvSpPr>
      <xdr:spPr bwMode="auto">
        <a:xfrm>
          <a:off x="8477250" y="78390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50" name="Text Box 27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155" name="Text Box 33"/>
        <xdr:cNvSpPr txBox="1">
          <a:spLocks noChangeArrowheads="1"/>
        </xdr:cNvSpPr>
      </xdr:nvSpPr>
      <xdr:spPr bwMode="auto">
        <a:xfrm>
          <a:off x="9401175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8477250" y="78390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157" name="Text Box 41"/>
        <xdr:cNvSpPr txBox="1">
          <a:spLocks noChangeArrowheads="1"/>
        </xdr:cNvSpPr>
      </xdr:nvSpPr>
      <xdr:spPr bwMode="auto">
        <a:xfrm>
          <a:off x="9401175" y="78390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58" name="Text Box 42"/>
        <xdr:cNvSpPr txBox="1">
          <a:spLocks noChangeArrowheads="1"/>
        </xdr:cNvSpPr>
      </xdr:nvSpPr>
      <xdr:spPr bwMode="auto">
        <a:xfrm>
          <a:off x="8477250" y="78390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159" name="Text Box 43"/>
        <xdr:cNvSpPr txBox="1">
          <a:spLocks noChangeArrowheads="1"/>
        </xdr:cNvSpPr>
      </xdr:nvSpPr>
      <xdr:spPr bwMode="auto">
        <a:xfrm>
          <a:off x="9401175" y="78390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66" name="Text Box 50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67" name="Text Box 51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72" name="Text Box 56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177" name="Text Box 61"/>
        <xdr:cNvSpPr txBox="1">
          <a:spLocks noChangeArrowheads="1"/>
        </xdr:cNvSpPr>
      </xdr:nvSpPr>
      <xdr:spPr bwMode="auto">
        <a:xfrm>
          <a:off x="9401175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78" name="Text Box 62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179" name="Text Box 63"/>
        <xdr:cNvSpPr txBox="1">
          <a:spLocks noChangeArrowheads="1"/>
        </xdr:cNvSpPr>
      </xdr:nvSpPr>
      <xdr:spPr bwMode="auto">
        <a:xfrm>
          <a:off x="9401175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80" name="Text Box 64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181" name="Text Box 65"/>
        <xdr:cNvSpPr txBox="1">
          <a:spLocks noChangeArrowheads="1"/>
        </xdr:cNvSpPr>
      </xdr:nvSpPr>
      <xdr:spPr bwMode="auto">
        <a:xfrm>
          <a:off x="9401175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183" name="Text Box 67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85" name="Text Box 69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86" name="Text Box 70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87" name="Text Box 71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88" name="Text Box 72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189" name="Text Box 73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90" name="Text Box 74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91" name="Text Box 75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92" name="Text Box 76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193" name="Text Box 77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195" name="Text Box 79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209550</xdr:rowOff>
    </xdr:to>
    <xdr:sp macro="" textlink="">
      <xdr:nvSpPr>
        <xdr:cNvPr id="196" name="Text Box 80"/>
        <xdr:cNvSpPr txBox="1">
          <a:spLocks noChangeArrowheads="1"/>
        </xdr:cNvSpPr>
      </xdr:nvSpPr>
      <xdr:spPr bwMode="auto">
        <a:xfrm>
          <a:off x="940117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197" name="Text Box 81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198" name="Text Box 82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199" name="Text Box 83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209550</xdr:rowOff>
    </xdr:to>
    <xdr:sp macro="" textlink="">
      <xdr:nvSpPr>
        <xdr:cNvPr id="200" name="Text Box 84"/>
        <xdr:cNvSpPr txBox="1">
          <a:spLocks noChangeArrowheads="1"/>
        </xdr:cNvSpPr>
      </xdr:nvSpPr>
      <xdr:spPr bwMode="auto">
        <a:xfrm>
          <a:off x="940117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209550</xdr:rowOff>
    </xdr:to>
    <xdr:sp macro="" textlink="">
      <xdr:nvSpPr>
        <xdr:cNvPr id="201" name="Text Box 85"/>
        <xdr:cNvSpPr txBox="1">
          <a:spLocks noChangeArrowheads="1"/>
        </xdr:cNvSpPr>
      </xdr:nvSpPr>
      <xdr:spPr bwMode="auto">
        <a:xfrm>
          <a:off x="940117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95250</xdr:colOff>
      <xdr:row>12</xdr:row>
      <xdr:rowOff>209550</xdr:rowOff>
    </xdr:to>
    <xdr:sp macro="" textlink="">
      <xdr:nvSpPr>
        <xdr:cNvPr id="202" name="Text Box 86"/>
        <xdr:cNvSpPr txBox="1">
          <a:spLocks noChangeArrowheads="1"/>
        </xdr:cNvSpPr>
      </xdr:nvSpPr>
      <xdr:spPr bwMode="auto">
        <a:xfrm>
          <a:off x="940117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203" name="Text Box 87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204" name="Text Box 88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205" name="Text Box 89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06" name="Text Box 93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07" name="Text Box 94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08" name="Text Box 95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09" name="Text Box 96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210" name="Text Box 97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211" name="Text Box 98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212" name="Text Box 99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15" name="Text Box 50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733425</xdr:colOff>
      <xdr:row>7</xdr:row>
      <xdr:rowOff>0</xdr:rowOff>
    </xdr:from>
    <xdr:to>
      <xdr:col>11</xdr:col>
      <xdr:colOff>828675</xdr:colOff>
      <xdr:row>7</xdr:row>
      <xdr:rowOff>209550</xdr:rowOff>
    </xdr:to>
    <xdr:sp macro="" textlink="">
      <xdr:nvSpPr>
        <xdr:cNvPr id="216" name="Text Box 69"/>
        <xdr:cNvSpPr txBox="1">
          <a:spLocks noChangeArrowheads="1"/>
        </xdr:cNvSpPr>
      </xdr:nvSpPr>
      <xdr:spPr bwMode="auto">
        <a:xfrm>
          <a:off x="1013460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723900</xdr:colOff>
      <xdr:row>8</xdr:row>
      <xdr:rowOff>76200</xdr:rowOff>
    </xdr:from>
    <xdr:to>
      <xdr:col>9</xdr:col>
      <xdr:colOff>819150</xdr:colOff>
      <xdr:row>8</xdr:row>
      <xdr:rowOff>285750</xdr:rowOff>
    </xdr:to>
    <xdr:sp macro="" textlink="">
      <xdr:nvSpPr>
        <xdr:cNvPr id="217" name="Text Box 70"/>
        <xdr:cNvSpPr txBox="1">
          <a:spLocks noChangeArrowheads="1"/>
        </xdr:cNvSpPr>
      </xdr:nvSpPr>
      <xdr:spPr bwMode="auto">
        <a:xfrm>
          <a:off x="8277225" y="129444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218" name="Text Box 73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19" name="Text Box 7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20" name="Text Box 8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21" name="Text Box 8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22" name="Text Box 8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7</xdr:row>
      <xdr:rowOff>209550</xdr:rowOff>
    </xdr:to>
    <xdr:sp macro="" textlink="">
      <xdr:nvSpPr>
        <xdr:cNvPr id="223" name="Text Box 84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7</xdr:row>
      <xdr:rowOff>209550</xdr:rowOff>
    </xdr:to>
    <xdr:sp macro="" textlink="">
      <xdr:nvSpPr>
        <xdr:cNvPr id="224" name="Text Box 85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7</xdr:row>
      <xdr:rowOff>209550</xdr:rowOff>
    </xdr:to>
    <xdr:sp macro="" textlink="">
      <xdr:nvSpPr>
        <xdr:cNvPr id="225" name="Text Box 86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26" name="Text Box 9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27" name="Text Box 9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28" name="Text Box 9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229" name="Text Box 70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230" name="Text Box 73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95250</xdr:colOff>
      <xdr:row>12</xdr:row>
      <xdr:rowOff>209550</xdr:rowOff>
    </xdr:to>
    <xdr:sp macro="" textlink="">
      <xdr:nvSpPr>
        <xdr:cNvPr id="231" name="Text Box 76"/>
        <xdr:cNvSpPr txBox="1">
          <a:spLocks noChangeArrowheads="1"/>
        </xdr:cNvSpPr>
      </xdr:nvSpPr>
      <xdr:spPr bwMode="auto">
        <a:xfrm>
          <a:off x="7553325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39" name="Text Box 33"/>
        <xdr:cNvSpPr txBox="1">
          <a:spLocks noChangeArrowheads="1"/>
        </xdr:cNvSpPr>
      </xdr:nvSpPr>
      <xdr:spPr bwMode="auto">
        <a:xfrm>
          <a:off x="1032510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0" name="Text Box 37"/>
        <xdr:cNvSpPr txBox="1">
          <a:spLocks noChangeArrowheads="1"/>
        </xdr:cNvSpPr>
      </xdr:nvSpPr>
      <xdr:spPr bwMode="auto">
        <a:xfrm>
          <a:off x="1032510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1" name="Text Box 38"/>
        <xdr:cNvSpPr txBox="1">
          <a:spLocks noChangeArrowheads="1"/>
        </xdr:cNvSpPr>
      </xdr:nvSpPr>
      <xdr:spPr bwMode="auto">
        <a:xfrm>
          <a:off x="1032510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2" name="Text Box 39"/>
        <xdr:cNvSpPr txBox="1">
          <a:spLocks noChangeArrowheads="1"/>
        </xdr:cNvSpPr>
      </xdr:nvSpPr>
      <xdr:spPr bwMode="auto">
        <a:xfrm>
          <a:off x="1032510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3" name="Text Box 41"/>
        <xdr:cNvSpPr txBox="1">
          <a:spLocks noChangeArrowheads="1"/>
        </xdr:cNvSpPr>
      </xdr:nvSpPr>
      <xdr:spPr bwMode="auto">
        <a:xfrm>
          <a:off x="10325100" y="9410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4" name="Text Box 43"/>
        <xdr:cNvSpPr txBox="1">
          <a:spLocks noChangeArrowheads="1"/>
        </xdr:cNvSpPr>
      </xdr:nvSpPr>
      <xdr:spPr bwMode="auto">
        <a:xfrm>
          <a:off x="10325100" y="9410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5" name="Text Box 61"/>
        <xdr:cNvSpPr txBox="1">
          <a:spLocks noChangeArrowheads="1"/>
        </xdr:cNvSpPr>
      </xdr:nvSpPr>
      <xdr:spPr bwMode="auto">
        <a:xfrm>
          <a:off x="1032510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6" name="Text Box 63"/>
        <xdr:cNvSpPr txBox="1">
          <a:spLocks noChangeArrowheads="1"/>
        </xdr:cNvSpPr>
      </xdr:nvSpPr>
      <xdr:spPr bwMode="auto">
        <a:xfrm>
          <a:off x="10325100" y="97250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7" name="Text Box 65"/>
        <xdr:cNvSpPr txBox="1">
          <a:spLocks noChangeArrowheads="1"/>
        </xdr:cNvSpPr>
      </xdr:nvSpPr>
      <xdr:spPr bwMode="auto">
        <a:xfrm>
          <a:off x="10325100" y="97250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8" name="Text Box 80"/>
        <xdr:cNvSpPr txBox="1">
          <a:spLocks noChangeArrowheads="1"/>
        </xdr:cNvSpPr>
      </xdr:nvSpPr>
      <xdr:spPr bwMode="auto">
        <a:xfrm>
          <a:off x="10325100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49" name="Text Box 84"/>
        <xdr:cNvSpPr txBox="1">
          <a:spLocks noChangeArrowheads="1"/>
        </xdr:cNvSpPr>
      </xdr:nvSpPr>
      <xdr:spPr bwMode="auto">
        <a:xfrm>
          <a:off x="10325100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0" name="Text Box 85"/>
        <xdr:cNvSpPr txBox="1">
          <a:spLocks noChangeArrowheads="1"/>
        </xdr:cNvSpPr>
      </xdr:nvSpPr>
      <xdr:spPr bwMode="auto">
        <a:xfrm>
          <a:off x="10325100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1" name="Text Box 86"/>
        <xdr:cNvSpPr txBox="1">
          <a:spLocks noChangeArrowheads="1"/>
        </xdr:cNvSpPr>
      </xdr:nvSpPr>
      <xdr:spPr bwMode="auto">
        <a:xfrm>
          <a:off x="10325100" y="160115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2" name="Text Box 84"/>
        <xdr:cNvSpPr txBox="1">
          <a:spLocks noChangeArrowheads="1"/>
        </xdr:cNvSpPr>
      </xdr:nvSpPr>
      <xdr:spPr bwMode="auto">
        <a:xfrm>
          <a:off x="1032510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3" name="Text Box 85"/>
        <xdr:cNvSpPr txBox="1">
          <a:spLocks noChangeArrowheads="1"/>
        </xdr:cNvSpPr>
      </xdr:nvSpPr>
      <xdr:spPr bwMode="auto">
        <a:xfrm>
          <a:off x="1032510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4" name="Text Box 86"/>
        <xdr:cNvSpPr txBox="1">
          <a:spLocks noChangeArrowheads="1"/>
        </xdr:cNvSpPr>
      </xdr:nvSpPr>
      <xdr:spPr bwMode="auto">
        <a:xfrm>
          <a:off x="1032510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5" name="Text Box 33"/>
        <xdr:cNvSpPr txBox="1">
          <a:spLocks noChangeArrowheads="1"/>
        </xdr:cNvSpPr>
      </xdr:nvSpPr>
      <xdr:spPr bwMode="auto">
        <a:xfrm>
          <a:off x="1032510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6" name="Text Box 41"/>
        <xdr:cNvSpPr txBox="1">
          <a:spLocks noChangeArrowheads="1"/>
        </xdr:cNvSpPr>
      </xdr:nvSpPr>
      <xdr:spPr bwMode="auto">
        <a:xfrm>
          <a:off x="10325100" y="9096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7" name="Text Box 43"/>
        <xdr:cNvSpPr txBox="1">
          <a:spLocks noChangeArrowheads="1"/>
        </xdr:cNvSpPr>
      </xdr:nvSpPr>
      <xdr:spPr bwMode="auto">
        <a:xfrm>
          <a:off x="10325100" y="9096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8" name="Text Box 61"/>
        <xdr:cNvSpPr txBox="1">
          <a:spLocks noChangeArrowheads="1"/>
        </xdr:cNvSpPr>
      </xdr:nvSpPr>
      <xdr:spPr bwMode="auto">
        <a:xfrm>
          <a:off x="1032510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59" name="Text Box 63"/>
        <xdr:cNvSpPr txBox="1">
          <a:spLocks noChangeArrowheads="1"/>
        </xdr:cNvSpPr>
      </xdr:nvSpPr>
      <xdr:spPr bwMode="auto">
        <a:xfrm>
          <a:off x="10325100" y="9410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60" name="Text Box 65"/>
        <xdr:cNvSpPr txBox="1">
          <a:spLocks noChangeArrowheads="1"/>
        </xdr:cNvSpPr>
      </xdr:nvSpPr>
      <xdr:spPr bwMode="auto">
        <a:xfrm>
          <a:off x="10325100" y="9410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61" name="Text Box 80"/>
        <xdr:cNvSpPr txBox="1">
          <a:spLocks noChangeArrowheads="1"/>
        </xdr:cNvSpPr>
      </xdr:nvSpPr>
      <xdr:spPr bwMode="auto">
        <a:xfrm>
          <a:off x="1032510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62" name="Text Box 84"/>
        <xdr:cNvSpPr txBox="1">
          <a:spLocks noChangeArrowheads="1"/>
        </xdr:cNvSpPr>
      </xdr:nvSpPr>
      <xdr:spPr bwMode="auto">
        <a:xfrm>
          <a:off x="1032510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63" name="Text Box 85"/>
        <xdr:cNvSpPr txBox="1">
          <a:spLocks noChangeArrowheads="1"/>
        </xdr:cNvSpPr>
      </xdr:nvSpPr>
      <xdr:spPr bwMode="auto">
        <a:xfrm>
          <a:off x="1032510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64" name="Text Box 86"/>
        <xdr:cNvSpPr txBox="1">
          <a:spLocks noChangeArrowheads="1"/>
        </xdr:cNvSpPr>
      </xdr:nvSpPr>
      <xdr:spPr bwMode="auto">
        <a:xfrm>
          <a:off x="10325100" y="1569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65" name="Text Box 84"/>
        <xdr:cNvSpPr txBox="1">
          <a:spLocks noChangeArrowheads="1"/>
        </xdr:cNvSpPr>
      </xdr:nvSpPr>
      <xdr:spPr bwMode="auto">
        <a:xfrm>
          <a:off x="1032510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66" name="Text Box 85"/>
        <xdr:cNvSpPr txBox="1">
          <a:spLocks noChangeArrowheads="1"/>
        </xdr:cNvSpPr>
      </xdr:nvSpPr>
      <xdr:spPr bwMode="auto">
        <a:xfrm>
          <a:off x="1032510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95250</xdr:colOff>
      <xdr:row>15</xdr:row>
      <xdr:rowOff>209550</xdr:rowOff>
    </xdr:to>
    <xdr:sp macro="" textlink="">
      <xdr:nvSpPr>
        <xdr:cNvPr id="267" name="Text Box 86"/>
        <xdr:cNvSpPr txBox="1">
          <a:spLocks noChangeArrowheads="1"/>
        </xdr:cNvSpPr>
      </xdr:nvSpPr>
      <xdr:spPr bwMode="auto">
        <a:xfrm>
          <a:off x="1032510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68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69" name="Text Box 7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70" name="Text Box 7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7</xdr:row>
      <xdr:rowOff>209550</xdr:rowOff>
    </xdr:to>
    <xdr:sp macro="" textlink="">
      <xdr:nvSpPr>
        <xdr:cNvPr id="271" name="Text Box 80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72" name="Text Box 8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73" name="Text Box 8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74" name="Text Box 8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7</xdr:row>
      <xdr:rowOff>209550</xdr:rowOff>
    </xdr:to>
    <xdr:sp macro="" textlink="">
      <xdr:nvSpPr>
        <xdr:cNvPr id="275" name="Text Box 84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7</xdr:row>
      <xdr:rowOff>209550</xdr:rowOff>
    </xdr:to>
    <xdr:sp macro="" textlink="">
      <xdr:nvSpPr>
        <xdr:cNvPr id="276" name="Text Box 85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95250</xdr:colOff>
      <xdr:row>7</xdr:row>
      <xdr:rowOff>209550</xdr:rowOff>
    </xdr:to>
    <xdr:sp macro="" textlink="">
      <xdr:nvSpPr>
        <xdr:cNvPr id="277" name="Text Box 86"/>
        <xdr:cNvSpPr txBox="1">
          <a:spLocks noChangeArrowheads="1"/>
        </xdr:cNvSpPr>
      </xdr:nvSpPr>
      <xdr:spPr bwMode="auto">
        <a:xfrm>
          <a:off x="9401175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78" name="Text Box 8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79" name="Text Box 9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80" name="Text Box 98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81" name="Text Box 9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83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285" name="Text Box 73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90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94" name="Text Box 7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95" name="Text Box 7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297" name="Text Box 80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98" name="Text Box 8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299" name="Text Box 8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00" name="Text Box 8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01" name="Text Box 84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02" name="Text Box 85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03" name="Text Box 86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05" name="Text Box 8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07" name="Text Box 9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08" name="Text Box 9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09" name="Text Box 9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10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11" name="Text Box 69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12" name="Text Box 70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13" name="Text Box 71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14" name="Text Box 72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15" name="Text Box 73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16" name="Text Box 74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17" name="Text Box 75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18" name="Text Box 76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19" name="Text Box 77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20" name="Text Box 78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21" name="Text Box 79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10</xdr:row>
      <xdr:rowOff>209550</xdr:rowOff>
    </xdr:to>
    <xdr:sp macro="" textlink="">
      <xdr:nvSpPr>
        <xdr:cNvPr id="322" name="Text Box 80"/>
        <xdr:cNvSpPr txBox="1">
          <a:spLocks noChangeArrowheads="1"/>
        </xdr:cNvSpPr>
      </xdr:nvSpPr>
      <xdr:spPr bwMode="auto">
        <a:xfrm>
          <a:off x="940117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23" name="Text Box 81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24" name="Text Box 82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25" name="Text Box 83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10</xdr:row>
      <xdr:rowOff>209550</xdr:rowOff>
    </xdr:to>
    <xdr:sp macro="" textlink="">
      <xdr:nvSpPr>
        <xdr:cNvPr id="326" name="Text Box 84"/>
        <xdr:cNvSpPr txBox="1">
          <a:spLocks noChangeArrowheads="1"/>
        </xdr:cNvSpPr>
      </xdr:nvSpPr>
      <xdr:spPr bwMode="auto">
        <a:xfrm>
          <a:off x="940117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10</xdr:row>
      <xdr:rowOff>209550</xdr:rowOff>
    </xdr:to>
    <xdr:sp macro="" textlink="">
      <xdr:nvSpPr>
        <xdr:cNvPr id="327" name="Text Box 85"/>
        <xdr:cNvSpPr txBox="1">
          <a:spLocks noChangeArrowheads="1"/>
        </xdr:cNvSpPr>
      </xdr:nvSpPr>
      <xdr:spPr bwMode="auto">
        <a:xfrm>
          <a:off x="940117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95250</xdr:colOff>
      <xdr:row>10</xdr:row>
      <xdr:rowOff>209550</xdr:rowOff>
    </xdr:to>
    <xdr:sp macro="" textlink="">
      <xdr:nvSpPr>
        <xdr:cNvPr id="328" name="Text Box 86"/>
        <xdr:cNvSpPr txBox="1">
          <a:spLocks noChangeArrowheads="1"/>
        </xdr:cNvSpPr>
      </xdr:nvSpPr>
      <xdr:spPr bwMode="auto">
        <a:xfrm>
          <a:off x="940117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29" name="Text Box 87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30" name="Text Box 88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31" name="Text Box 89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32" name="Text Box 97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33" name="Text Box 98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34" name="Text Box 99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35" name="Text Box 70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36" name="Text Box 73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37" name="Text Box 76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38" name="Text Box 70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339" name="Text Box 73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95250</xdr:colOff>
      <xdr:row>10</xdr:row>
      <xdr:rowOff>209550</xdr:rowOff>
    </xdr:to>
    <xdr:sp macro="" textlink="">
      <xdr:nvSpPr>
        <xdr:cNvPr id="340" name="Text Box 76"/>
        <xdr:cNvSpPr txBox="1">
          <a:spLocks noChangeArrowheads="1"/>
        </xdr:cNvSpPr>
      </xdr:nvSpPr>
      <xdr:spPr bwMode="auto">
        <a:xfrm>
          <a:off x="7553325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41" name="Text Box 69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42" name="Text Box 70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43" name="Text Box 71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44" name="Text Box 72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45" name="Text Box 73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46" name="Text Box 74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47" name="Text Box 75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48" name="Text Box 76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49" name="Text Box 77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50" name="Text Box 78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51" name="Text Box 79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352" name="Text Box 80"/>
        <xdr:cNvSpPr txBox="1">
          <a:spLocks noChangeArrowheads="1"/>
        </xdr:cNvSpPr>
      </xdr:nvSpPr>
      <xdr:spPr bwMode="auto">
        <a:xfrm>
          <a:off x="940117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53" name="Text Box 81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54" name="Text Box 82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55" name="Text Box 83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356" name="Text Box 84"/>
        <xdr:cNvSpPr txBox="1">
          <a:spLocks noChangeArrowheads="1"/>
        </xdr:cNvSpPr>
      </xdr:nvSpPr>
      <xdr:spPr bwMode="auto">
        <a:xfrm>
          <a:off x="940117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357" name="Text Box 85"/>
        <xdr:cNvSpPr txBox="1">
          <a:spLocks noChangeArrowheads="1"/>
        </xdr:cNvSpPr>
      </xdr:nvSpPr>
      <xdr:spPr bwMode="auto">
        <a:xfrm>
          <a:off x="940117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358" name="Text Box 86"/>
        <xdr:cNvSpPr txBox="1">
          <a:spLocks noChangeArrowheads="1"/>
        </xdr:cNvSpPr>
      </xdr:nvSpPr>
      <xdr:spPr bwMode="auto">
        <a:xfrm>
          <a:off x="940117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59" name="Text Box 87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60" name="Text Box 88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61" name="Text Box 89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62" name="Text Box 97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63" name="Text Box 98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64" name="Text Box 99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65" name="Text Box 70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366" name="Text Box 73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367" name="Text Box 76"/>
        <xdr:cNvSpPr txBox="1">
          <a:spLocks noChangeArrowheads="1"/>
        </xdr:cNvSpPr>
      </xdr:nvSpPr>
      <xdr:spPr bwMode="auto">
        <a:xfrm>
          <a:off x="7553325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71" name="Text Box 7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72" name="Text Box 8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73" name="Text Box 8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74" name="Text Box 8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75" name="Text Box 84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76" name="Text Box 85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77" name="Text Box 86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78" name="Text Box 9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79" name="Text Box 9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80" name="Text Box 9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84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87" name="Text Box 7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88" name="Text Box 8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89" name="Text Box 8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90" name="Text Box 8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91" name="Text Box 84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92" name="Text Box 85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393" name="Text Box 86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94" name="Text Box 9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95" name="Text Box 9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396" name="Text Box 9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01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05" name="Text Box 7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06" name="Text Box 7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08" name="Text Box 80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09" name="Text Box 8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10" name="Text Box 8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11" name="Text Box 8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12" name="Text Box 84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13" name="Text Box 85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14" name="Text Box 86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16" name="Text Box 8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18" name="Text Box 9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19" name="Text Box 9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20" name="Text Box 9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22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25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31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35" name="Text Box 7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36" name="Text Box 7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38" name="Text Box 80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39" name="Text Box 8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40" name="Text Box 8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41" name="Text Box 8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42" name="Text Box 84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43" name="Text Box 85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44" name="Text Box 86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46" name="Text Box 8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48" name="Text Box 9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49" name="Text Box 9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50" name="Text Box 9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52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57" name="Text Box 7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58" name="Text Box 8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59" name="Text Box 8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60" name="Text Box 8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61" name="Text Box 84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62" name="Text Box 85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63" name="Text Box 86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64" name="Text Box 9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65" name="Text Box 9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66" name="Text Box 9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70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73" name="Text Box 7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74" name="Text Box 8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75" name="Text Box 8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76" name="Text Box 8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77" name="Text Box 84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78" name="Text Box 85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79" name="Text Box 86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80" name="Text Box 9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81" name="Text Box 9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82" name="Text Box 9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87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91" name="Text Box 7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92" name="Text Box 7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94" name="Text Box 80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95" name="Text Box 8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96" name="Text Box 8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497" name="Text Box 8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98" name="Text Box 84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499" name="Text Box 85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500" name="Text Box 86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02" name="Text Box 8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04" name="Text Box 9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05" name="Text Box 9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06" name="Text Box 9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08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11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17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21" name="Text Box 7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22" name="Text Box 7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524" name="Text Box 80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25" name="Text Box 8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26" name="Text Box 8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27" name="Text Box 8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528" name="Text Box 84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529" name="Text Box 85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530" name="Text Box 86"/>
        <xdr:cNvSpPr txBox="1">
          <a:spLocks noChangeArrowheads="1"/>
        </xdr:cNvSpPr>
      </xdr:nvSpPr>
      <xdr:spPr bwMode="auto">
        <a:xfrm>
          <a:off x="9401175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32" name="Text Box 8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34" name="Text Box 9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35" name="Text Box 98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36" name="Text Box 9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38" name="Text Box 73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41" name="Text Box 51"/>
        <xdr:cNvSpPr txBox="1">
          <a:spLocks noChangeArrowheads="1"/>
        </xdr:cNvSpPr>
      </xdr:nvSpPr>
      <xdr:spPr bwMode="auto">
        <a:xfrm>
          <a:off x="8477250" y="10353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42" name="Text Box 62"/>
        <xdr:cNvSpPr txBox="1">
          <a:spLocks noChangeArrowheads="1"/>
        </xdr:cNvSpPr>
      </xdr:nvSpPr>
      <xdr:spPr bwMode="auto">
        <a:xfrm>
          <a:off x="8477250" y="10353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9401175" y="10353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44" name="Text Box 64"/>
        <xdr:cNvSpPr txBox="1">
          <a:spLocks noChangeArrowheads="1"/>
        </xdr:cNvSpPr>
      </xdr:nvSpPr>
      <xdr:spPr bwMode="auto">
        <a:xfrm>
          <a:off x="8477250" y="10353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95250</xdr:colOff>
      <xdr:row>6</xdr:row>
      <xdr:rowOff>209550</xdr:rowOff>
    </xdr:to>
    <xdr:sp macro="" textlink="">
      <xdr:nvSpPr>
        <xdr:cNvPr id="545" name="Text Box 65"/>
        <xdr:cNvSpPr txBox="1">
          <a:spLocks noChangeArrowheads="1"/>
        </xdr:cNvSpPr>
      </xdr:nvSpPr>
      <xdr:spPr bwMode="auto">
        <a:xfrm>
          <a:off x="9401175" y="10353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8477250" y="3228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8477250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8477250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2" name="Text Box 7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4" name="Text Box 9"/>
        <xdr:cNvSpPr txBox="1">
          <a:spLocks noChangeArrowheads="1"/>
        </xdr:cNvSpPr>
      </xdr:nvSpPr>
      <xdr:spPr bwMode="auto">
        <a:xfrm>
          <a:off x="8477250" y="3228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8477250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6" name="Text Box 11"/>
        <xdr:cNvSpPr txBox="1">
          <a:spLocks noChangeArrowheads="1"/>
        </xdr:cNvSpPr>
      </xdr:nvSpPr>
      <xdr:spPr bwMode="auto">
        <a:xfrm>
          <a:off x="8477250" y="3533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8" name="Text Box 13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59" name="Text Box 14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0" name="Text Box 15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1" name="Text Box 21"/>
        <xdr:cNvSpPr txBox="1">
          <a:spLocks noChangeArrowheads="1"/>
        </xdr:cNvSpPr>
      </xdr:nvSpPr>
      <xdr:spPr bwMode="auto">
        <a:xfrm>
          <a:off x="8477250" y="3838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2" name="Text Box 22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3" name="Text Box 23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4" name="Text Box 24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5" name="Text Box 25"/>
        <xdr:cNvSpPr txBox="1">
          <a:spLocks noChangeArrowheads="1"/>
        </xdr:cNvSpPr>
      </xdr:nvSpPr>
      <xdr:spPr bwMode="auto">
        <a:xfrm>
          <a:off x="8477250" y="4143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6" name="Text Box 26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7" name="Text Box 29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8" name="Text Box 30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69" name="Text Box 31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0" name="Text Box 32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1" name="Text Box 44"/>
        <xdr:cNvSpPr txBox="1">
          <a:spLocks noChangeArrowheads="1"/>
        </xdr:cNvSpPr>
      </xdr:nvSpPr>
      <xdr:spPr bwMode="auto">
        <a:xfrm>
          <a:off x="8477250" y="846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2" name="Text Box 45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3" name="Text Box 46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4" name="Text Box 47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5" name="Text Box 48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6" name="Text Box 49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7" name="Text Box 52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8" name="Text Box 53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79" name="Text Box 54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80" name="Text Box 55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81" name="Text Box 57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82" name="Text Box 58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83" name="Text Box 59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84" name="Text Box 60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85" name="Text Box 66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86" name="Text Box 68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87" name="Text Box 69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88" name="Text Box 70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89" name="Text Box 71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90" name="Text Box 72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91" name="Text Box 74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92" name="Text Box 75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93" name="Text Box 76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94" name="Text Box 79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95" name="Text Box 87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596" name="Text Box 89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97" name="Text Box 26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598" name="Text Box 45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599" name="Text Box 69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00" name="Text Box 70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601" name="Text Box 71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602" name="Text Box 74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03" name="Text Box 76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604" name="Text Box 70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95250</xdr:colOff>
      <xdr:row>13</xdr:row>
      <xdr:rowOff>209550</xdr:rowOff>
    </xdr:to>
    <xdr:sp macro="" textlink="">
      <xdr:nvSpPr>
        <xdr:cNvPr id="605" name="Text Box 76"/>
        <xdr:cNvSpPr txBox="1">
          <a:spLocks noChangeArrowheads="1"/>
        </xdr:cNvSpPr>
      </xdr:nvSpPr>
      <xdr:spPr bwMode="auto">
        <a:xfrm>
          <a:off x="8477250" y="153828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07" name="Text Box 25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09" name="Text Box 13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238125</xdr:rowOff>
    </xdr:to>
    <xdr:sp macro="" textlink="">
      <xdr:nvSpPr>
        <xdr:cNvPr id="610" name="Text Box 46"/>
        <xdr:cNvSpPr txBox="1">
          <a:spLocks noChangeArrowheads="1"/>
        </xdr:cNvSpPr>
      </xdr:nvSpPr>
      <xdr:spPr bwMode="auto">
        <a:xfrm>
          <a:off x="8477250" y="65817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238125</xdr:rowOff>
    </xdr:to>
    <xdr:sp macro="" textlink="">
      <xdr:nvSpPr>
        <xdr:cNvPr id="611" name="Text Box 47"/>
        <xdr:cNvSpPr txBox="1">
          <a:spLocks noChangeArrowheads="1"/>
        </xdr:cNvSpPr>
      </xdr:nvSpPr>
      <xdr:spPr bwMode="auto">
        <a:xfrm>
          <a:off x="8477250" y="65817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12" name="Text Box 49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13" name="Text Box 53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14" name="Text Box 54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15" name="Text Box 6"/>
        <xdr:cNvSpPr txBox="1">
          <a:spLocks noChangeArrowheads="1"/>
        </xdr:cNvSpPr>
      </xdr:nvSpPr>
      <xdr:spPr bwMode="auto">
        <a:xfrm>
          <a:off x="8477250" y="78390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18" name="Text Box 13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19" name="Text Box 14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0" name="Text Box 15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1" name="Text Box 22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2" name="Text Box 23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3" name="Text Box 24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4" name="Text Box 26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5" name="Text Box 29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6" name="Text Box 30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7" name="Text Box 31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8" name="Text Box 32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29" name="Text Box 44"/>
        <xdr:cNvSpPr txBox="1">
          <a:spLocks noChangeArrowheads="1"/>
        </xdr:cNvSpPr>
      </xdr:nvSpPr>
      <xdr:spPr bwMode="auto">
        <a:xfrm>
          <a:off x="8477250" y="81534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0" name="Text Box 45"/>
        <xdr:cNvSpPr txBox="1">
          <a:spLocks noChangeArrowheads="1"/>
        </xdr:cNvSpPr>
      </xdr:nvSpPr>
      <xdr:spPr bwMode="auto">
        <a:xfrm>
          <a:off x="8477250" y="5057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1" name="Text Box 46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2" name="Text Box 47"/>
        <xdr:cNvSpPr txBox="1">
          <a:spLocks noChangeArrowheads="1"/>
        </xdr:cNvSpPr>
      </xdr:nvSpPr>
      <xdr:spPr bwMode="auto">
        <a:xfrm>
          <a:off x="8477250" y="6276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3" name="Text Box 48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4" name="Text Box 49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5" name="Text Box 52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6" name="Text Box 53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7" name="Text Box 54"/>
        <xdr:cNvSpPr txBox="1">
          <a:spLocks noChangeArrowheads="1"/>
        </xdr:cNvSpPr>
      </xdr:nvSpPr>
      <xdr:spPr bwMode="auto">
        <a:xfrm>
          <a:off x="8477250" y="5972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8" name="Text Box 55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39" name="Text Box 57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40" name="Text Box 58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41" name="Text Box 59"/>
        <xdr:cNvSpPr txBox="1">
          <a:spLocks noChangeArrowheads="1"/>
        </xdr:cNvSpPr>
      </xdr:nvSpPr>
      <xdr:spPr bwMode="auto">
        <a:xfrm>
          <a:off x="8477250" y="5667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42" name="Text Box 60"/>
        <xdr:cNvSpPr txBox="1">
          <a:spLocks noChangeArrowheads="1"/>
        </xdr:cNvSpPr>
      </xdr:nvSpPr>
      <xdr:spPr bwMode="auto">
        <a:xfrm>
          <a:off x="8477250" y="4752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43" name="Text Box 66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44" name="Text Box 68"/>
        <xdr:cNvSpPr txBox="1">
          <a:spLocks noChangeArrowheads="1"/>
        </xdr:cNvSpPr>
      </xdr:nvSpPr>
      <xdr:spPr bwMode="auto">
        <a:xfrm>
          <a:off x="8477250" y="4448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45" name="Text Box 69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46" name="Text Box 70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47" name="Text Box 71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48" name="Text Box 72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49" name="Text Box 74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50" name="Text Box 75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51" name="Text Box 76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52" name="Text Box 79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53" name="Text Box 87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54" name="Text Box 89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55" name="Text Box 26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56" name="Text Box 45"/>
        <xdr:cNvSpPr txBox="1">
          <a:spLocks noChangeArrowheads="1"/>
        </xdr:cNvSpPr>
      </xdr:nvSpPr>
      <xdr:spPr bwMode="auto">
        <a:xfrm>
          <a:off x="8477250" y="5362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57" name="Text Box 6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658" name="Text Box 70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59" name="Text Box 7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60" name="Text Box 74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95250</xdr:colOff>
      <xdr:row>8</xdr:row>
      <xdr:rowOff>209550</xdr:rowOff>
    </xdr:to>
    <xdr:sp macro="" textlink="">
      <xdr:nvSpPr>
        <xdr:cNvPr id="661" name="Text Box 76"/>
        <xdr:cNvSpPr txBox="1">
          <a:spLocks noChangeArrowheads="1"/>
        </xdr:cNvSpPr>
      </xdr:nvSpPr>
      <xdr:spPr bwMode="auto">
        <a:xfrm>
          <a:off x="8477250" y="12868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62" name="Text Box 70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95250</xdr:colOff>
      <xdr:row>12</xdr:row>
      <xdr:rowOff>209550</xdr:rowOff>
    </xdr:to>
    <xdr:sp macro="" textlink="">
      <xdr:nvSpPr>
        <xdr:cNvPr id="663" name="Text Box 76"/>
        <xdr:cNvSpPr txBox="1">
          <a:spLocks noChangeArrowheads="1"/>
        </xdr:cNvSpPr>
      </xdr:nvSpPr>
      <xdr:spPr bwMode="auto">
        <a:xfrm>
          <a:off x="8477250" y="150685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65" name="Text Box 13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238125</xdr:rowOff>
    </xdr:to>
    <xdr:sp macro="" textlink="">
      <xdr:nvSpPr>
        <xdr:cNvPr id="666" name="Text Box 46"/>
        <xdr:cNvSpPr txBox="1">
          <a:spLocks noChangeArrowheads="1"/>
        </xdr:cNvSpPr>
      </xdr:nvSpPr>
      <xdr:spPr bwMode="auto">
        <a:xfrm>
          <a:off x="8477250" y="65817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238125</xdr:rowOff>
    </xdr:to>
    <xdr:sp macro="" textlink="">
      <xdr:nvSpPr>
        <xdr:cNvPr id="667" name="Text Box 47"/>
        <xdr:cNvSpPr txBox="1">
          <a:spLocks noChangeArrowheads="1"/>
        </xdr:cNvSpPr>
      </xdr:nvSpPr>
      <xdr:spPr bwMode="auto">
        <a:xfrm>
          <a:off x="8477250" y="658177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68" name="Text Box 49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69" name="Text Box 53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70" name="Text Box 54"/>
        <xdr:cNvSpPr txBox="1">
          <a:spLocks noChangeArrowheads="1"/>
        </xdr:cNvSpPr>
      </xdr:nvSpPr>
      <xdr:spPr bwMode="auto">
        <a:xfrm>
          <a:off x="8477250" y="65817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71" name="Text Box 6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72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73" name="Text Box 71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74" name="Text Box 72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75" name="Text Box 74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76" name="Text Box 75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77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78" name="Text Box 7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79" name="Text Box 87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80" name="Text Box 89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81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82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83" name="Text Box 70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209550</xdr:rowOff>
    </xdr:to>
    <xdr:sp macro="" textlink="">
      <xdr:nvSpPr>
        <xdr:cNvPr id="684" name="Text Box 76"/>
        <xdr:cNvSpPr txBox="1">
          <a:spLocks noChangeArrowheads="1"/>
        </xdr:cNvSpPr>
      </xdr:nvSpPr>
      <xdr:spPr bwMode="auto">
        <a:xfrm>
          <a:off x="8477250" y="12553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85" name="Text Box 6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86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87" name="Text Box 7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88" name="Text Box 7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89" name="Text Box 74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90" name="Text Box 75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91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92" name="Text Box 7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93" name="Text Box 8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94" name="Text Box 8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95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696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697" name="Text Box 69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698" name="Text Box 70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699" name="Text Box 71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700" name="Text Box 72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701" name="Text Box 74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702" name="Text Box 75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703" name="Text Box 76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704" name="Text Box 79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705" name="Text Box 87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706" name="Text Box 89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07" name="Text Box 70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08" name="Text Box 76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709" name="Text Box 70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209550</xdr:rowOff>
    </xdr:to>
    <xdr:sp macro="" textlink="">
      <xdr:nvSpPr>
        <xdr:cNvPr id="710" name="Text Box 76"/>
        <xdr:cNvSpPr txBox="1">
          <a:spLocks noChangeArrowheads="1"/>
        </xdr:cNvSpPr>
      </xdr:nvSpPr>
      <xdr:spPr bwMode="auto">
        <a:xfrm>
          <a:off x="8477250" y="144399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11" name="Text Box 69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12" name="Text Box 70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13" name="Text Box 71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14" name="Text Box 72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15" name="Text Box 74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16" name="Text Box 75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17" name="Text Box 76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18" name="Text Box 79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19" name="Text Box 87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20" name="Text Box 89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21" name="Text Box 70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22" name="Text Box 76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23" name="Text Box 6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24" name="Text Box 7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25" name="Text Box 74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26" name="Text Box 6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27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28" name="Text Box 7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29" name="Text Box 74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0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1" name="Text Box 6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2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3" name="Text Box 7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4" name="Text Box 7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5" name="Text Box 74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6" name="Text Box 75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7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8" name="Text Box 7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39" name="Text Box 8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0" name="Text Box 8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1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2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3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4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5" name="Text Box 6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6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7" name="Text Box 7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8" name="Text Box 7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49" name="Text Box 74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0" name="Text Box 75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1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2" name="Text Box 7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3" name="Text Box 8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4" name="Text Box 8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5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6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7" name="Text Box 6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8" name="Text Box 7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59" name="Text Box 74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0" name="Text Box 6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1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2" name="Text Box 7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3" name="Text Box 74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4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5" name="Text Box 6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6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7" name="Text Box 7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8" name="Text Box 7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69" name="Text Box 74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0" name="Text Box 75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1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2" name="Text Box 7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3" name="Text Box 8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4" name="Text Box 8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5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6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7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8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79" name="Text Box 6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0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1" name="Text Box 71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2" name="Text Box 72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3" name="Text Box 74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4" name="Text Box 75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5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6" name="Text Box 7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7" name="Text Box 87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8" name="Text Box 89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89" name="Text Box 70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95250</xdr:colOff>
      <xdr:row>6</xdr:row>
      <xdr:rowOff>209550</xdr:rowOff>
    </xdr:to>
    <xdr:sp macro="" textlink="">
      <xdr:nvSpPr>
        <xdr:cNvPr id="790" name="Text Box 76"/>
        <xdr:cNvSpPr txBox="1">
          <a:spLocks noChangeArrowheads="1"/>
        </xdr:cNvSpPr>
      </xdr:nvSpPr>
      <xdr:spPr bwMode="auto">
        <a:xfrm>
          <a:off x="8477250" y="122396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792" name="Text Box 69"/>
        <xdr:cNvSpPr txBox="1">
          <a:spLocks noChangeArrowheads="1"/>
        </xdr:cNvSpPr>
      </xdr:nvSpPr>
      <xdr:spPr bwMode="auto">
        <a:xfrm>
          <a:off x="755332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793" name="Text Box 71"/>
        <xdr:cNvSpPr txBox="1">
          <a:spLocks noChangeArrowheads="1"/>
        </xdr:cNvSpPr>
      </xdr:nvSpPr>
      <xdr:spPr bwMode="auto">
        <a:xfrm>
          <a:off x="755332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794" name="Text Box 74"/>
        <xdr:cNvSpPr txBox="1">
          <a:spLocks noChangeArrowheads="1"/>
        </xdr:cNvSpPr>
      </xdr:nvSpPr>
      <xdr:spPr bwMode="auto">
        <a:xfrm>
          <a:off x="755332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95" name="Text Box 78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96" name="Text Box 81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97" name="Text Box 82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798" name="Text Box 83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799" name="Text Box 84"/>
        <xdr:cNvSpPr txBox="1">
          <a:spLocks noChangeArrowheads="1"/>
        </xdr:cNvSpPr>
      </xdr:nvSpPr>
      <xdr:spPr bwMode="auto">
        <a:xfrm>
          <a:off x="940117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00" name="Text Box 85"/>
        <xdr:cNvSpPr txBox="1">
          <a:spLocks noChangeArrowheads="1"/>
        </xdr:cNvSpPr>
      </xdr:nvSpPr>
      <xdr:spPr bwMode="auto">
        <a:xfrm>
          <a:off x="940117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01" name="Text Box 86"/>
        <xdr:cNvSpPr txBox="1">
          <a:spLocks noChangeArrowheads="1"/>
        </xdr:cNvSpPr>
      </xdr:nvSpPr>
      <xdr:spPr bwMode="auto">
        <a:xfrm>
          <a:off x="940117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02" name="Text Box 97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03" name="Text Box 98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04" name="Text Box 99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05" name="Text Box 69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06" name="Text Box 70"/>
        <xdr:cNvSpPr txBox="1">
          <a:spLocks noChangeArrowheads="1"/>
        </xdr:cNvSpPr>
      </xdr:nvSpPr>
      <xdr:spPr bwMode="auto">
        <a:xfrm>
          <a:off x="755332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07" name="Text Box 71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08" name="Text Box 73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09" name="Text Box 74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10" name="Text Box 76"/>
        <xdr:cNvSpPr txBox="1">
          <a:spLocks noChangeArrowheads="1"/>
        </xdr:cNvSpPr>
      </xdr:nvSpPr>
      <xdr:spPr bwMode="auto">
        <a:xfrm>
          <a:off x="7553325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11" name="Text Box 78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12" name="Text Box 81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13" name="Text Box 82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14" name="Text Box 83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15" name="Text Box 84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16" name="Text Box 85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17" name="Text Box 86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18" name="Text Box 97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19" name="Text Box 98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20" name="Text Box 9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21" name="Text Box 69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22" name="Text Box 70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23" name="Text Box 71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24" name="Text Box 72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25" name="Text Box 73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26" name="Text Box 74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27" name="Text Box 75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28" name="Text Box 76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29" name="Text Box 77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30" name="Text Box 78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31" name="Text Box 79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32" name="Text Box 80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33" name="Text Box 81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34" name="Text Box 82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35" name="Text Box 83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36" name="Text Box 84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37" name="Text Box 85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38" name="Text Box 86"/>
        <xdr:cNvSpPr txBox="1">
          <a:spLocks noChangeArrowheads="1"/>
        </xdr:cNvSpPr>
      </xdr:nvSpPr>
      <xdr:spPr bwMode="auto">
        <a:xfrm>
          <a:off x="940117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39" name="Text Box 87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40" name="Text Box 88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41" name="Text Box 89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42" name="Text Box 97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43" name="Text Box 98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44" name="Text Box 9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45" name="Text Box 70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46" name="Text Box 73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47" name="Text Box 76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48" name="Text Box 70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49" name="Text Box 73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50" name="Text Box 76"/>
        <xdr:cNvSpPr txBox="1">
          <a:spLocks noChangeArrowheads="1"/>
        </xdr:cNvSpPr>
      </xdr:nvSpPr>
      <xdr:spPr bwMode="auto">
        <a:xfrm>
          <a:off x="7553325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51" name="Text Box 69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52" name="Text Box 70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53" name="Text Box 71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54" name="Text Box 72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55" name="Text Box 73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56" name="Text Box 74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57" name="Text Box 75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58" name="Text Box 76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59" name="Text Box 77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60" name="Text Box 78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61" name="Text Box 79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62" name="Text Box 80"/>
        <xdr:cNvSpPr txBox="1">
          <a:spLocks noChangeArrowheads="1"/>
        </xdr:cNvSpPr>
      </xdr:nvSpPr>
      <xdr:spPr bwMode="auto">
        <a:xfrm>
          <a:off x="940117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63" name="Text Box 81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64" name="Text Box 82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65" name="Text Box 83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66" name="Text Box 84"/>
        <xdr:cNvSpPr txBox="1">
          <a:spLocks noChangeArrowheads="1"/>
        </xdr:cNvSpPr>
      </xdr:nvSpPr>
      <xdr:spPr bwMode="auto">
        <a:xfrm>
          <a:off x="940117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67" name="Text Box 85"/>
        <xdr:cNvSpPr txBox="1">
          <a:spLocks noChangeArrowheads="1"/>
        </xdr:cNvSpPr>
      </xdr:nvSpPr>
      <xdr:spPr bwMode="auto">
        <a:xfrm>
          <a:off x="940117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95250</xdr:colOff>
      <xdr:row>9</xdr:row>
      <xdr:rowOff>209550</xdr:rowOff>
    </xdr:to>
    <xdr:sp macro="" textlink="">
      <xdr:nvSpPr>
        <xdr:cNvPr id="868" name="Text Box 86"/>
        <xdr:cNvSpPr txBox="1">
          <a:spLocks noChangeArrowheads="1"/>
        </xdr:cNvSpPr>
      </xdr:nvSpPr>
      <xdr:spPr bwMode="auto">
        <a:xfrm>
          <a:off x="940117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69" name="Text Box 87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70" name="Text Box 88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71" name="Text Box 89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72" name="Text Box 97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73" name="Text Box 98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74" name="Text Box 99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75" name="Text Box 70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76" name="Text Box 73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209550</xdr:rowOff>
    </xdr:to>
    <xdr:sp macro="" textlink="">
      <xdr:nvSpPr>
        <xdr:cNvPr id="877" name="Text Box 76"/>
        <xdr:cNvSpPr txBox="1">
          <a:spLocks noChangeArrowheads="1"/>
        </xdr:cNvSpPr>
      </xdr:nvSpPr>
      <xdr:spPr bwMode="auto">
        <a:xfrm>
          <a:off x="7553325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78" name="Text Box 69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79" name="Text Box 71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0" name="Text Box 74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1" name="Text Box 6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2" name="Text Box 70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3" name="Text Box 71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4" name="Text Box 74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5" name="Text Box 76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6" name="Text Box 6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7" name="Text Box 70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8" name="Text Box 71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89" name="Text Box 72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0" name="Text Box 74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1" name="Text Box 75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2" name="Text Box 76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3" name="Text Box 7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4" name="Text Box 87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5" name="Text Box 89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6" name="Text Box 70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7" name="Text Box 76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8" name="Text Box 70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899" name="Text Box 76"/>
        <xdr:cNvSpPr txBox="1">
          <a:spLocks noChangeArrowheads="1"/>
        </xdr:cNvSpPr>
      </xdr:nvSpPr>
      <xdr:spPr bwMode="auto">
        <a:xfrm>
          <a:off x="8477250" y="134969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0" name="Text Box 69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1" name="Text Box 70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2" name="Text Box 71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3" name="Text Box 72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4" name="Text Box 74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5" name="Text Box 75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6" name="Text Box 76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7" name="Text Box 79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8" name="Text Box 87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09" name="Text Box 89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0" name="Text Box 70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1" name="Text Box 76"/>
        <xdr:cNvSpPr txBox="1">
          <a:spLocks noChangeArrowheads="1"/>
        </xdr:cNvSpPr>
      </xdr:nvSpPr>
      <xdr:spPr bwMode="auto">
        <a:xfrm>
          <a:off x="8477250" y="13182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2" name="Text Box 69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3" name="Text Box 71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4" name="Text Box 74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5" name="Text Box 70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6" name="Text Box 76"/>
        <xdr:cNvSpPr txBox="1">
          <a:spLocks noChangeArrowheads="1"/>
        </xdr:cNvSpPr>
      </xdr:nvSpPr>
      <xdr:spPr bwMode="auto">
        <a:xfrm>
          <a:off x="8477250" y="138112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7" name="Text Box 70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8" name="Text Box 76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19" name="Text Box 69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0" name="Text Box 70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1" name="Text Box 71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2" name="Text Box 72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3" name="Text Box 74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4" name="Text Box 75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5" name="Text Box 76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6" name="Text Box 79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7" name="Text Box 87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8" name="Text Box 89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29" name="Text Box 70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209550</xdr:rowOff>
    </xdr:to>
    <xdr:sp macro="" textlink="">
      <xdr:nvSpPr>
        <xdr:cNvPr id="930" name="Text Box 76"/>
        <xdr:cNvSpPr txBox="1">
          <a:spLocks noChangeArrowheads="1"/>
        </xdr:cNvSpPr>
      </xdr:nvSpPr>
      <xdr:spPr bwMode="auto">
        <a:xfrm>
          <a:off x="8477250" y="141255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362200" y="11430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362200" y="11430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362200" y="1188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362200" y="132588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362200" y="132588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362200" y="22707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2362200" y="212407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362200" y="20612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362200" y="212407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2362200" y="212407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362200" y="11430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362200" y="11430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362200" y="118872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362200" y="132588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362200" y="132588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362200" y="22707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2362200" y="212407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19" name="Text Box 11"/>
        <xdr:cNvSpPr txBox="1">
          <a:spLocks noChangeArrowheads="1"/>
        </xdr:cNvSpPr>
      </xdr:nvSpPr>
      <xdr:spPr bwMode="auto">
        <a:xfrm>
          <a:off x="2362200" y="206121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362200" y="212407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2362200" y="212407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2362200" y="23126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2362200" y="23126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2362200" y="23126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7</xdr:row>
      <xdr:rowOff>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362200" y="23126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6</xdr:row>
      <xdr:rowOff>200025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2362200" y="23126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6</xdr:row>
      <xdr:rowOff>200025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2362200" y="23126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6</xdr:row>
      <xdr:rowOff>200025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2362200" y="23126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95250</xdr:colOff>
      <xdr:row>6</xdr:row>
      <xdr:rowOff>200025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362200" y="23126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51060;&#48124;&#44221;\My%20Documents\&#45348;&#51060;&#53944;&#50728;%20&#48155;&#51008;%20&#54028;&#51068;\Program%20Files\NATEON\BIN\454486AF77253E3B077AB962A4A57DEE\download\2008&#45380;&#44032;&#50696;&#49328;(2007.12.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후원금"/>
      <sheetName val="절복총칙"/>
      <sheetName val="절복총괄"/>
      <sheetName val="절복入"/>
      <sheetName val="절복出"/>
      <sheetName val="재가총칙"/>
      <sheetName val="재가총괄"/>
      <sheetName val="재가入"/>
      <sheetName val="재가出"/>
      <sheetName val="장주총칙"/>
      <sheetName val="장주총괄"/>
      <sheetName val="장주入"/>
      <sheetName val="장주出"/>
      <sheetName val="지아총칙"/>
      <sheetName val="지아총괄"/>
      <sheetName val="지아入"/>
      <sheetName val="지아出"/>
      <sheetName val="기우총칙"/>
      <sheetName val="기우총괄"/>
      <sheetName val="기우入"/>
      <sheetName val="기우出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8"/>
  <sheetViews>
    <sheetView showGridLines="0" view="pageBreakPreview" zoomScaleSheetLayoutView="100" workbookViewId="0">
      <selection activeCell="F12" sqref="F12"/>
    </sheetView>
  </sheetViews>
  <sheetFormatPr defaultRowHeight="12.6" customHeight="1" x14ac:dyDescent="0.15"/>
  <cols>
    <col min="1" max="1" width="0.88671875" style="228" customWidth="1"/>
    <col min="2" max="4" width="14.33203125" style="228" customWidth="1"/>
    <col min="5" max="5" width="14.21875" style="228" customWidth="1"/>
    <col min="6" max="9" width="14.33203125" style="228" customWidth="1"/>
    <col min="10" max="10" width="0.88671875" style="228" customWidth="1"/>
    <col min="11" max="256" width="8.88671875" style="228"/>
    <col min="257" max="257" width="0.88671875" style="228" customWidth="1"/>
    <col min="258" max="260" width="14.33203125" style="228" customWidth="1"/>
    <col min="261" max="261" width="14.21875" style="228" customWidth="1"/>
    <col min="262" max="265" width="14.33203125" style="228" customWidth="1"/>
    <col min="266" max="266" width="0.88671875" style="228" customWidth="1"/>
    <col min="267" max="512" width="8.88671875" style="228"/>
    <col min="513" max="513" width="0.88671875" style="228" customWidth="1"/>
    <col min="514" max="516" width="14.33203125" style="228" customWidth="1"/>
    <col min="517" max="517" width="14.21875" style="228" customWidth="1"/>
    <col min="518" max="521" width="14.33203125" style="228" customWidth="1"/>
    <col min="522" max="522" width="0.88671875" style="228" customWidth="1"/>
    <col min="523" max="768" width="8.88671875" style="228"/>
    <col min="769" max="769" width="0.88671875" style="228" customWidth="1"/>
    <col min="770" max="772" width="14.33203125" style="228" customWidth="1"/>
    <col min="773" max="773" width="14.21875" style="228" customWidth="1"/>
    <col min="774" max="777" width="14.33203125" style="228" customWidth="1"/>
    <col min="778" max="778" width="0.88671875" style="228" customWidth="1"/>
    <col min="779" max="1024" width="8.88671875" style="228"/>
    <col min="1025" max="1025" width="0.88671875" style="228" customWidth="1"/>
    <col min="1026" max="1028" width="14.33203125" style="228" customWidth="1"/>
    <col min="1029" max="1029" width="14.21875" style="228" customWidth="1"/>
    <col min="1030" max="1033" width="14.33203125" style="228" customWidth="1"/>
    <col min="1034" max="1034" width="0.88671875" style="228" customWidth="1"/>
    <col min="1035" max="1280" width="8.88671875" style="228"/>
    <col min="1281" max="1281" width="0.88671875" style="228" customWidth="1"/>
    <col min="1282" max="1284" width="14.33203125" style="228" customWidth="1"/>
    <col min="1285" max="1285" width="14.21875" style="228" customWidth="1"/>
    <col min="1286" max="1289" width="14.33203125" style="228" customWidth="1"/>
    <col min="1290" max="1290" width="0.88671875" style="228" customWidth="1"/>
    <col min="1291" max="1536" width="8.88671875" style="228"/>
    <col min="1537" max="1537" width="0.88671875" style="228" customWidth="1"/>
    <col min="1538" max="1540" width="14.33203125" style="228" customWidth="1"/>
    <col min="1541" max="1541" width="14.21875" style="228" customWidth="1"/>
    <col min="1542" max="1545" width="14.33203125" style="228" customWidth="1"/>
    <col min="1546" max="1546" width="0.88671875" style="228" customWidth="1"/>
    <col min="1547" max="1792" width="8.88671875" style="228"/>
    <col min="1793" max="1793" width="0.88671875" style="228" customWidth="1"/>
    <col min="1794" max="1796" width="14.33203125" style="228" customWidth="1"/>
    <col min="1797" max="1797" width="14.21875" style="228" customWidth="1"/>
    <col min="1798" max="1801" width="14.33203125" style="228" customWidth="1"/>
    <col min="1802" max="1802" width="0.88671875" style="228" customWidth="1"/>
    <col min="1803" max="2048" width="8.88671875" style="228"/>
    <col min="2049" max="2049" width="0.88671875" style="228" customWidth="1"/>
    <col min="2050" max="2052" width="14.33203125" style="228" customWidth="1"/>
    <col min="2053" max="2053" width="14.21875" style="228" customWidth="1"/>
    <col min="2054" max="2057" width="14.33203125" style="228" customWidth="1"/>
    <col min="2058" max="2058" width="0.88671875" style="228" customWidth="1"/>
    <col min="2059" max="2304" width="8.88671875" style="228"/>
    <col min="2305" max="2305" width="0.88671875" style="228" customWidth="1"/>
    <col min="2306" max="2308" width="14.33203125" style="228" customWidth="1"/>
    <col min="2309" max="2309" width="14.21875" style="228" customWidth="1"/>
    <col min="2310" max="2313" width="14.33203125" style="228" customWidth="1"/>
    <col min="2314" max="2314" width="0.88671875" style="228" customWidth="1"/>
    <col min="2315" max="2560" width="8.88671875" style="228"/>
    <col min="2561" max="2561" width="0.88671875" style="228" customWidth="1"/>
    <col min="2562" max="2564" width="14.33203125" style="228" customWidth="1"/>
    <col min="2565" max="2565" width="14.21875" style="228" customWidth="1"/>
    <col min="2566" max="2569" width="14.33203125" style="228" customWidth="1"/>
    <col min="2570" max="2570" width="0.88671875" style="228" customWidth="1"/>
    <col min="2571" max="2816" width="8.88671875" style="228"/>
    <col min="2817" max="2817" width="0.88671875" style="228" customWidth="1"/>
    <col min="2818" max="2820" width="14.33203125" style="228" customWidth="1"/>
    <col min="2821" max="2821" width="14.21875" style="228" customWidth="1"/>
    <col min="2822" max="2825" width="14.33203125" style="228" customWidth="1"/>
    <col min="2826" max="2826" width="0.88671875" style="228" customWidth="1"/>
    <col min="2827" max="3072" width="8.88671875" style="228"/>
    <col min="3073" max="3073" width="0.88671875" style="228" customWidth="1"/>
    <col min="3074" max="3076" width="14.33203125" style="228" customWidth="1"/>
    <col min="3077" max="3077" width="14.21875" style="228" customWidth="1"/>
    <col min="3078" max="3081" width="14.33203125" style="228" customWidth="1"/>
    <col min="3082" max="3082" width="0.88671875" style="228" customWidth="1"/>
    <col min="3083" max="3328" width="8.88671875" style="228"/>
    <col min="3329" max="3329" width="0.88671875" style="228" customWidth="1"/>
    <col min="3330" max="3332" width="14.33203125" style="228" customWidth="1"/>
    <col min="3333" max="3333" width="14.21875" style="228" customWidth="1"/>
    <col min="3334" max="3337" width="14.33203125" style="228" customWidth="1"/>
    <col min="3338" max="3338" width="0.88671875" style="228" customWidth="1"/>
    <col min="3339" max="3584" width="8.88671875" style="228"/>
    <col min="3585" max="3585" width="0.88671875" style="228" customWidth="1"/>
    <col min="3586" max="3588" width="14.33203125" style="228" customWidth="1"/>
    <col min="3589" max="3589" width="14.21875" style="228" customWidth="1"/>
    <col min="3590" max="3593" width="14.33203125" style="228" customWidth="1"/>
    <col min="3594" max="3594" width="0.88671875" style="228" customWidth="1"/>
    <col min="3595" max="3840" width="8.88671875" style="228"/>
    <col min="3841" max="3841" width="0.88671875" style="228" customWidth="1"/>
    <col min="3842" max="3844" width="14.33203125" style="228" customWidth="1"/>
    <col min="3845" max="3845" width="14.21875" style="228" customWidth="1"/>
    <col min="3846" max="3849" width="14.33203125" style="228" customWidth="1"/>
    <col min="3850" max="3850" width="0.88671875" style="228" customWidth="1"/>
    <col min="3851" max="4096" width="8.88671875" style="228"/>
    <col min="4097" max="4097" width="0.88671875" style="228" customWidth="1"/>
    <col min="4098" max="4100" width="14.33203125" style="228" customWidth="1"/>
    <col min="4101" max="4101" width="14.21875" style="228" customWidth="1"/>
    <col min="4102" max="4105" width="14.33203125" style="228" customWidth="1"/>
    <col min="4106" max="4106" width="0.88671875" style="228" customWidth="1"/>
    <col min="4107" max="4352" width="8.88671875" style="228"/>
    <col min="4353" max="4353" width="0.88671875" style="228" customWidth="1"/>
    <col min="4354" max="4356" width="14.33203125" style="228" customWidth="1"/>
    <col min="4357" max="4357" width="14.21875" style="228" customWidth="1"/>
    <col min="4358" max="4361" width="14.33203125" style="228" customWidth="1"/>
    <col min="4362" max="4362" width="0.88671875" style="228" customWidth="1"/>
    <col min="4363" max="4608" width="8.88671875" style="228"/>
    <col min="4609" max="4609" width="0.88671875" style="228" customWidth="1"/>
    <col min="4610" max="4612" width="14.33203125" style="228" customWidth="1"/>
    <col min="4613" max="4613" width="14.21875" style="228" customWidth="1"/>
    <col min="4614" max="4617" width="14.33203125" style="228" customWidth="1"/>
    <col min="4618" max="4618" width="0.88671875" style="228" customWidth="1"/>
    <col min="4619" max="4864" width="8.88671875" style="228"/>
    <col min="4865" max="4865" width="0.88671875" style="228" customWidth="1"/>
    <col min="4866" max="4868" width="14.33203125" style="228" customWidth="1"/>
    <col min="4869" max="4869" width="14.21875" style="228" customWidth="1"/>
    <col min="4870" max="4873" width="14.33203125" style="228" customWidth="1"/>
    <col min="4874" max="4874" width="0.88671875" style="228" customWidth="1"/>
    <col min="4875" max="5120" width="8.88671875" style="228"/>
    <col min="5121" max="5121" width="0.88671875" style="228" customWidth="1"/>
    <col min="5122" max="5124" width="14.33203125" style="228" customWidth="1"/>
    <col min="5125" max="5125" width="14.21875" style="228" customWidth="1"/>
    <col min="5126" max="5129" width="14.33203125" style="228" customWidth="1"/>
    <col min="5130" max="5130" width="0.88671875" style="228" customWidth="1"/>
    <col min="5131" max="5376" width="8.88671875" style="228"/>
    <col min="5377" max="5377" width="0.88671875" style="228" customWidth="1"/>
    <col min="5378" max="5380" width="14.33203125" style="228" customWidth="1"/>
    <col min="5381" max="5381" width="14.21875" style="228" customWidth="1"/>
    <col min="5382" max="5385" width="14.33203125" style="228" customWidth="1"/>
    <col min="5386" max="5386" width="0.88671875" style="228" customWidth="1"/>
    <col min="5387" max="5632" width="8.88671875" style="228"/>
    <col min="5633" max="5633" width="0.88671875" style="228" customWidth="1"/>
    <col min="5634" max="5636" width="14.33203125" style="228" customWidth="1"/>
    <col min="5637" max="5637" width="14.21875" style="228" customWidth="1"/>
    <col min="5638" max="5641" width="14.33203125" style="228" customWidth="1"/>
    <col min="5642" max="5642" width="0.88671875" style="228" customWidth="1"/>
    <col min="5643" max="5888" width="8.88671875" style="228"/>
    <col min="5889" max="5889" width="0.88671875" style="228" customWidth="1"/>
    <col min="5890" max="5892" width="14.33203125" style="228" customWidth="1"/>
    <col min="5893" max="5893" width="14.21875" style="228" customWidth="1"/>
    <col min="5894" max="5897" width="14.33203125" style="228" customWidth="1"/>
    <col min="5898" max="5898" width="0.88671875" style="228" customWidth="1"/>
    <col min="5899" max="6144" width="8.88671875" style="228"/>
    <col min="6145" max="6145" width="0.88671875" style="228" customWidth="1"/>
    <col min="6146" max="6148" width="14.33203125" style="228" customWidth="1"/>
    <col min="6149" max="6149" width="14.21875" style="228" customWidth="1"/>
    <col min="6150" max="6153" width="14.33203125" style="228" customWidth="1"/>
    <col min="6154" max="6154" width="0.88671875" style="228" customWidth="1"/>
    <col min="6155" max="6400" width="8.88671875" style="228"/>
    <col min="6401" max="6401" width="0.88671875" style="228" customWidth="1"/>
    <col min="6402" max="6404" width="14.33203125" style="228" customWidth="1"/>
    <col min="6405" max="6405" width="14.21875" style="228" customWidth="1"/>
    <col min="6406" max="6409" width="14.33203125" style="228" customWidth="1"/>
    <col min="6410" max="6410" width="0.88671875" style="228" customWidth="1"/>
    <col min="6411" max="6656" width="8.88671875" style="228"/>
    <col min="6657" max="6657" width="0.88671875" style="228" customWidth="1"/>
    <col min="6658" max="6660" width="14.33203125" style="228" customWidth="1"/>
    <col min="6661" max="6661" width="14.21875" style="228" customWidth="1"/>
    <col min="6662" max="6665" width="14.33203125" style="228" customWidth="1"/>
    <col min="6666" max="6666" width="0.88671875" style="228" customWidth="1"/>
    <col min="6667" max="6912" width="8.88671875" style="228"/>
    <col min="6913" max="6913" width="0.88671875" style="228" customWidth="1"/>
    <col min="6914" max="6916" width="14.33203125" style="228" customWidth="1"/>
    <col min="6917" max="6917" width="14.21875" style="228" customWidth="1"/>
    <col min="6918" max="6921" width="14.33203125" style="228" customWidth="1"/>
    <col min="6922" max="6922" width="0.88671875" style="228" customWidth="1"/>
    <col min="6923" max="7168" width="8.88671875" style="228"/>
    <col min="7169" max="7169" width="0.88671875" style="228" customWidth="1"/>
    <col min="7170" max="7172" width="14.33203125" style="228" customWidth="1"/>
    <col min="7173" max="7173" width="14.21875" style="228" customWidth="1"/>
    <col min="7174" max="7177" width="14.33203125" style="228" customWidth="1"/>
    <col min="7178" max="7178" width="0.88671875" style="228" customWidth="1"/>
    <col min="7179" max="7424" width="8.88671875" style="228"/>
    <col min="7425" max="7425" width="0.88671875" style="228" customWidth="1"/>
    <col min="7426" max="7428" width="14.33203125" style="228" customWidth="1"/>
    <col min="7429" max="7429" width="14.21875" style="228" customWidth="1"/>
    <col min="7430" max="7433" width="14.33203125" style="228" customWidth="1"/>
    <col min="7434" max="7434" width="0.88671875" style="228" customWidth="1"/>
    <col min="7435" max="7680" width="8.88671875" style="228"/>
    <col min="7681" max="7681" width="0.88671875" style="228" customWidth="1"/>
    <col min="7682" max="7684" width="14.33203125" style="228" customWidth="1"/>
    <col min="7685" max="7685" width="14.21875" style="228" customWidth="1"/>
    <col min="7686" max="7689" width="14.33203125" style="228" customWidth="1"/>
    <col min="7690" max="7690" width="0.88671875" style="228" customWidth="1"/>
    <col min="7691" max="7936" width="8.88671875" style="228"/>
    <col min="7937" max="7937" width="0.88671875" style="228" customWidth="1"/>
    <col min="7938" max="7940" width="14.33203125" style="228" customWidth="1"/>
    <col min="7941" max="7941" width="14.21875" style="228" customWidth="1"/>
    <col min="7942" max="7945" width="14.33203125" style="228" customWidth="1"/>
    <col min="7946" max="7946" width="0.88671875" style="228" customWidth="1"/>
    <col min="7947" max="8192" width="8.88671875" style="228"/>
    <col min="8193" max="8193" width="0.88671875" style="228" customWidth="1"/>
    <col min="8194" max="8196" width="14.33203125" style="228" customWidth="1"/>
    <col min="8197" max="8197" width="14.21875" style="228" customWidth="1"/>
    <col min="8198" max="8201" width="14.33203125" style="228" customWidth="1"/>
    <col min="8202" max="8202" width="0.88671875" style="228" customWidth="1"/>
    <col min="8203" max="8448" width="8.88671875" style="228"/>
    <col min="8449" max="8449" width="0.88671875" style="228" customWidth="1"/>
    <col min="8450" max="8452" width="14.33203125" style="228" customWidth="1"/>
    <col min="8453" max="8453" width="14.21875" style="228" customWidth="1"/>
    <col min="8454" max="8457" width="14.33203125" style="228" customWidth="1"/>
    <col min="8458" max="8458" width="0.88671875" style="228" customWidth="1"/>
    <col min="8459" max="8704" width="8.88671875" style="228"/>
    <col min="8705" max="8705" width="0.88671875" style="228" customWidth="1"/>
    <col min="8706" max="8708" width="14.33203125" style="228" customWidth="1"/>
    <col min="8709" max="8709" width="14.21875" style="228" customWidth="1"/>
    <col min="8710" max="8713" width="14.33203125" style="228" customWidth="1"/>
    <col min="8714" max="8714" width="0.88671875" style="228" customWidth="1"/>
    <col min="8715" max="8960" width="8.88671875" style="228"/>
    <col min="8961" max="8961" width="0.88671875" style="228" customWidth="1"/>
    <col min="8962" max="8964" width="14.33203125" style="228" customWidth="1"/>
    <col min="8965" max="8965" width="14.21875" style="228" customWidth="1"/>
    <col min="8966" max="8969" width="14.33203125" style="228" customWidth="1"/>
    <col min="8970" max="8970" width="0.88671875" style="228" customWidth="1"/>
    <col min="8971" max="9216" width="8.88671875" style="228"/>
    <col min="9217" max="9217" width="0.88671875" style="228" customWidth="1"/>
    <col min="9218" max="9220" width="14.33203125" style="228" customWidth="1"/>
    <col min="9221" max="9221" width="14.21875" style="228" customWidth="1"/>
    <col min="9222" max="9225" width="14.33203125" style="228" customWidth="1"/>
    <col min="9226" max="9226" width="0.88671875" style="228" customWidth="1"/>
    <col min="9227" max="9472" width="8.88671875" style="228"/>
    <col min="9473" max="9473" width="0.88671875" style="228" customWidth="1"/>
    <col min="9474" max="9476" width="14.33203125" style="228" customWidth="1"/>
    <col min="9477" max="9477" width="14.21875" style="228" customWidth="1"/>
    <col min="9478" max="9481" width="14.33203125" style="228" customWidth="1"/>
    <col min="9482" max="9482" width="0.88671875" style="228" customWidth="1"/>
    <col min="9483" max="9728" width="8.88671875" style="228"/>
    <col min="9729" max="9729" width="0.88671875" style="228" customWidth="1"/>
    <col min="9730" max="9732" width="14.33203125" style="228" customWidth="1"/>
    <col min="9733" max="9733" width="14.21875" style="228" customWidth="1"/>
    <col min="9734" max="9737" width="14.33203125" style="228" customWidth="1"/>
    <col min="9738" max="9738" width="0.88671875" style="228" customWidth="1"/>
    <col min="9739" max="9984" width="8.88671875" style="228"/>
    <col min="9985" max="9985" width="0.88671875" style="228" customWidth="1"/>
    <col min="9986" max="9988" width="14.33203125" style="228" customWidth="1"/>
    <col min="9989" max="9989" width="14.21875" style="228" customWidth="1"/>
    <col min="9990" max="9993" width="14.33203125" style="228" customWidth="1"/>
    <col min="9994" max="9994" width="0.88671875" style="228" customWidth="1"/>
    <col min="9995" max="10240" width="8.88671875" style="228"/>
    <col min="10241" max="10241" width="0.88671875" style="228" customWidth="1"/>
    <col min="10242" max="10244" width="14.33203125" style="228" customWidth="1"/>
    <col min="10245" max="10245" width="14.21875" style="228" customWidth="1"/>
    <col min="10246" max="10249" width="14.33203125" style="228" customWidth="1"/>
    <col min="10250" max="10250" width="0.88671875" style="228" customWidth="1"/>
    <col min="10251" max="10496" width="8.88671875" style="228"/>
    <col min="10497" max="10497" width="0.88671875" style="228" customWidth="1"/>
    <col min="10498" max="10500" width="14.33203125" style="228" customWidth="1"/>
    <col min="10501" max="10501" width="14.21875" style="228" customWidth="1"/>
    <col min="10502" max="10505" width="14.33203125" style="228" customWidth="1"/>
    <col min="10506" max="10506" width="0.88671875" style="228" customWidth="1"/>
    <col min="10507" max="10752" width="8.88671875" style="228"/>
    <col min="10753" max="10753" width="0.88671875" style="228" customWidth="1"/>
    <col min="10754" max="10756" width="14.33203125" style="228" customWidth="1"/>
    <col min="10757" max="10757" width="14.21875" style="228" customWidth="1"/>
    <col min="10758" max="10761" width="14.33203125" style="228" customWidth="1"/>
    <col min="10762" max="10762" width="0.88671875" style="228" customWidth="1"/>
    <col min="10763" max="11008" width="8.88671875" style="228"/>
    <col min="11009" max="11009" width="0.88671875" style="228" customWidth="1"/>
    <col min="11010" max="11012" width="14.33203125" style="228" customWidth="1"/>
    <col min="11013" max="11013" width="14.21875" style="228" customWidth="1"/>
    <col min="11014" max="11017" width="14.33203125" style="228" customWidth="1"/>
    <col min="11018" max="11018" width="0.88671875" style="228" customWidth="1"/>
    <col min="11019" max="11264" width="8.88671875" style="228"/>
    <col min="11265" max="11265" width="0.88671875" style="228" customWidth="1"/>
    <col min="11266" max="11268" width="14.33203125" style="228" customWidth="1"/>
    <col min="11269" max="11269" width="14.21875" style="228" customWidth="1"/>
    <col min="11270" max="11273" width="14.33203125" style="228" customWidth="1"/>
    <col min="11274" max="11274" width="0.88671875" style="228" customWidth="1"/>
    <col min="11275" max="11520" width="8.88671875" style="228"/>
    <col min="11521" max="11521" width="0.88671875" style="228" customWidth="1"/>
    <col min="11522" max="11524" width="14.33203125" style="228" customWidth="1"/>
    <col min="11525" max="11525" width="14.21875" style="228" customWidth="1"/>
    <col min="11526" max="11529" width="14.33203125" style="228" customWidth="1"/>
    <col min="11530" max="11530" width="0.88671875" style="228" customWidth="1"/>
    <col min="11531" max="11776" width="8.88671875" style="228"/>
    <col min="11777" max="11777" width="0.88671875" style="228" customWidth="1"/>
    <col min="11778" max="11780" width="14.33203125" style="228" customWidth="1"/>
    <col min="11781" max="11781" width="14.21875" style="228" customWidth="1"/>
    <col min="11782" max="11785" width="14.33203125" style="228" customWidth="1"/>
    <col min="11786" max="11786" width="0.88671875" style="228" customWidth="1"/>
    <col min="11787" max="12032" width="8.88671875" style="228"/>
    <col min="12033" max="12033" width="0.88671875" style="228" customWidth="1"/>
    <col min="12034" max="12036" width="14.33203125" style="228" customWidth="1"/>
    <col min="12037" max="12037" width="14.21875" style="228" customWidth="1"/>
    <col min="12038" max="12041" width="14.33203125" style="228" customWidth="1"/>
    <col min="12042" max="12042" width="0.88671875" style="228" customWidth="1"/>
    <col min="12043" max="12288" width="8.88671875" style="228"/>
    <col min="12289" max="12289" width="0.88671875" style="228" customWidth="1"/>
    <col min="12290" max="12292" width="14.33203125" style="228" customWidth="1"/>
    <col min="12293" max="12293" width="14.21875" style="228" customWidth="1"/>
    <col min="12294" max="12297" width="14.33203125" style="228" customWidth="1"/>
    <col min="12298" max="12298" width="0.88671875" style="228" customWidth="1"/>
    <col min="12299" max="12544" width="8.88671875" style="228"/>
    <col min="12545" max="12545" width="0.88671875" style="228" customWidth="1"/>
    <col min="12546" max="12548" width="14.33203125" style="228" customWidth="1"/>
    <col min="12549" max="12549" width="14.21875" style="228" customWidth="1"/>
    <col min="12550" max="12553" width="14.33203125" style="228" customWidth="1"/>
    <col min="12554" max="12554" width="0.88671875" style="228" customWidth="1"/>
    <col min="12555" max="12800" width="8.88671875" style="228"/>
    <col min="12801" max="12801" width="0.88671875" style="228" customWidth="1"/>
    <col min="12802" max="12804" width="14.33203125" style="228" customWidth="1"/>
    <col min="12805" max="12805" width="14.21875" style="228" customWidth="1"/>
    <col min="12806" max="12809" width="14.33203125" style="228" customWidth="1"/>
    <col min="12810" max="12810" width="0.88671875" style="228" customWidth="1"/>
    <col min="12811" max="13056" width="8.88671875" style="228"/>
    <col min="13057" max="13057" width="0.88671875" style="228" customWidth="1"/>
    <col min="13058" max="13060" width="14.33203125" style="228" customWidth="1"/>
    <col min="13061" max="13061" width="14.21875" style="228" customWidth="1"/>
    <col min="13062" max="13065" width="14.33203125" style="228" customWidth="1"/>
    <col min="13066" max="13066" width="0.88671875" style="228" customWidth="1"/>
    <col min="13067" max="13312" width="8.88671875" style="228"/>
    <col min="13313" max="13313" width="0.88671875" style="228" customWidth="1"/>
    <col min="13314" max="13316" width="14.33203125" style="228" customWidth="1"/>
    <col min="13317" max="13317" width="14.21875" style="228" customWidth="1"/>
    <col min="13318" max="13321" width="14.33203125" style="228" customWidth="1"/>
    <col min="13322" max="13322" width="0.88671875" style="228" customWidth="1"/>
    <col min="13323" max="13568" width="8.88671875" style="228"/>
    <col min="13569" max="13569" width="0.88671875" style="228" customWidth="1"/>
    <col min="13570" max="13572" width="14.33203125" style="228" customWidth="1"/>
    <col min="13573" max="13573" width="14.21875" style="228" customWidth="1"/>
    <col min="13574" max="13577" width="14.33203125" style="228" customWidth="1"/>
    <col min="13578" max="13578" width="0.88671875" style="228" customWidth="1"/>
    <col min="13579" max="13824" width="8.88671875" style="228"/>
    <col min="13825" max="13825" width="0.88671875" style="228" customWidth="1"/>
    <col min="13826" max="13828" width="14.33203125" style="228" customWidth="1"/>
    <col min="13829" max="13829" width="14.21875" style="228" customWidth="1"/>
    <col min="13830" max="13833" width="14.33203125" style="228" customWidth="1"/>
    <col min="13834" max="13834" width="0.88671875" style="228" customWidth="1"/>
    <col min="13835" max="14080" width="8.88671875" style="228"/>
    <col min="14081" max="14081" width="0.88671875" style="228" customWidth="1"/>
    <col min="14082" max="14084" width="14.33203125" style="228" customWidth="1"/>
    <col min="14085" max="14085" width="14.21875" style="228" customWidth="1"/>
    <col min="14086" max="14089" width="14.33203125" style="228" customWidth="1"/>
    <col min="14090" max="14090" width="0.88671875" style="228" customWidth="1"/>
    <col min="14091" max="14336" width="8.88671875" style="228"/>
    <col min="14337" max="14337" width="0.88671875" style="228" customWidth="1"/>
    <col min="14338" max="14340" width="14.33203125" style="228" customWidth="1"/>
    <col min="14341" max="14341" width="14.21875" style="228" customWidth="1"/>
    <col min="14342" max="14345" width="14.33203125" style="228" customWidth="1"/>
    <col min="14346" max="14346" width="0.88671875" style="228" customWidth="1"/>
    <col min="14347" max="14592" width="8.88671875" style="228"/>
    <col min="14593" max="14593" width="0.88671875" style="228" customWidth="1"/>
    <col min="14594" max="14596" width="14.33203125" style="228" customWidth="1"/>
    <col min="14597" max="14597" width="14.21875" style="228" customWidth="1"/>
    <col min="14598" max="14601" width="14.33203125" style="228" customWidth="1"/>
    <col min="14602" max="14602" width="0.88671875" style="228" customWidth="1"/>
    <col min="14603" max="14848" width="8.88671875" style="228"/>
    <col min="14849" max="14849" width="0.88671875" style="228" customWidth="1"/>
    <col min="14850" max="14852" width="14.33203125" style="228" customWidth="1"/>
    <col min="14853" max="14853" width="14.21875" style="228" customWidth="1"/>
    <col min="14854" max="14857" width="14.33203125" style="228" customWidth="1"/>
    <col min="14858" max="14858" width="0.88671875" style="228" customWidth="1"/>
    <col min="14859" max="15104" width="8.88671875" style="228"/>
    <col min="15105" max="15105" width="0.88671875" style="228" customWidth="1"/>
    <col min="15106" max="15108" width="14.33203125" style="228" customWidth="1"/>
    <col min="15109" max="15109" width="14.21875" style="228" customWidth="1"/>
    <col min="15110" max="15113" width="14.33203125" style="228" customWidth="1"/>
    <col min="15114" max="15114" width="0.88671875" style="228" customWidth="1"/>
    <col min="15115" max="15360" width="8.88671875" style="228"/>
    <col min="15361" max="15361" width="0.88671875" style="228" customWidth="1"/>
    <col min="15362" max="15364" width="14.33203125" style="228" customWidth="1"/>
    <col min="15365" max="15365" width="14.21875" style="228" customWidth="1"/>
    <col min="15366" max="15369" width="14.33203125" style="228" customWidth="1"/>
    <col min="15370" max="15370" width="0.88671875" style="228" customWidth="1"/>
    <col min="15371" max="15616" width="8.88671875" style="228"/>
    <col min="15617" max="15617" width="0.88671875" style="228" customWidth="1"/>
    <col min="15618" max="15620" width="14.33203125" style="228" customWidth="1"/>
    <col min="15621" max="15621" width="14.21875" style="228" customWidth="1"/>
    <col min="15622" max="15625" width="14.33203125" style="228" customWidth="1"/>
    <col min="15626" max="15626" width="0.88671875" style="228" customWidth="1"/>
    <col min="15627" max="15872" width="8.88671875" style="228"/>
    <col min="15873" max="15873" width="0.88671875" style="228" customWidth="1"/>
    <col min="15874" max="15876" width="14.33203125" style="228" customWidth="1"/>
    <col min="15877" max="15877" width="14.21875" style="228" customWidth="1"/>
    <col min="15878" max="15881" width="14.33203125" style="228" customWidth="1"/>
    <col min="15882" max="15882" width="0.88671875" style="228" customWidth="1"/>
    <col min="15883" max="16128" width="8.88671875" style="228"/>
    <col min="16129" max="16129" width="0.88671875" style="228" customWidth="1"/>
    <col min="16130" max="16132" width="14.33203125" style="228" customWidth="1"/>
    <col min="16133" max="16133" width="14.21875" style="228" customWidth="1"/>
    <col min="16134" max="16137" width="14.33203125" style="228" customWidth="1"/>
    <col min="16138" max="16138" width="0.88671875" style="228" customWidth="1"/>
    <col min="16139" max="16384" width="8.88671875" style="228"/>
  </cols>
  <sheetData>
    <row r="1" spans="1:10" s="204" customFormat="1" ht="13.5" x14ac:dyDescent="0.15">
      <c r="A1" s="228"/>
      <c r="B1" s="228"/>
      <c r="C1" s="228"/>
      <c r="D1" s="228"/>
      <c r="E1" s="228"/>
      <c r="F1" s="228"/>
      <c r="G1" s="228"/>
      <c r="H1" s="228"/>
      <c r="I1" s="228"/>
      <c r="J1" s="228"/>
    </row>
    <row r="2" spans="1:10" s="204" customFormat="1" ht="25.5" x14ac:dyDescent="0.15">
      <c r="A2" s="228"/>
      <c r="B2" s="432" t="s">
        <v>306</v>
      </c>
      <c r="C2" s="432"/>
      <c r="D2" s="432"/>
      <c r="E2" s="432"/>
      <c r="F2" s="432"/>
      <c r="G2" s="432"/>
      <c r="H2" s="432"/>
      <c r="I2" s="432"/>
      <c r="J2" s="228"/>
    </row>
    <row r="3" spans="1:10" s="204" customFormat="1" ht="25.5" x14ac:dyDescent="0.15">
      <c r="A3" s="228"/>
      <c r="B3" s="236"/>
      <c r="C3" s="236"/>
      <c r="D3" s="236"/>
      <c r="E3" s="236"/>
      <c r="F3" s="236"/>
      <c r="G3" s="236"/>
      <c r="H3" s="236"/>
      <c r="I3" s="236"/>
      <c r="J3" s="228"/>
    </row>
    <row r="4" spans="1:10" s="204" customFormat="1" ht="13.5" x14ac:dyDescent="0.15">
      <c r="A4" s="228"/>
      <c r="B4" s="268" t="s">
        <v>281</v>
      </c>
      <c r="C4" s="239"/>
      <c r="D4" s="239"/>
      <c r="E4" s="239"/>
      <c r="F4" s="239"/>
      <c r="G4" s="239"/>
      <c r="H4" s="239"/>
      <c r="I4" s="239"/>
      <c r="J4" s="228"/>
    </row>
    <row r="5" spans="1:10" s="204" customFormat="1" ht="13.5" x14ac:dyDescent="0.15">
      <c r="A5" s="228"/>
      <c r="B5" s="237"/>
      <c r="C5" s="237"/>
      <c r="D5" s="237"/>
      <c r="E5" s="237"/>
      <c r="F5" s="433" t="s">
        <v>238</v>
      </c>
      <c r="G5" s="433"/>
      <c r="H5" s="433"/>
      <c r="I5" s="433"/>
      <c r="J5" s="228"/>
    </row>
    <row r="6" spans="1:10" s="204" customFormat="1" ht="19.5" customHeight="1" x14ac:dyDescent="0.15">
      <c r="A6" s="228"/>
      <c r="B6" s="434" t="s">
        <v>239</v>
      </c>
      <c r="C6" s="431" t="s">
        <v>307</v>
      </c>
      <c r="D6" s="431" t="s">
        <v>308</v>
      </c>
      <c r="E6" s="431" t="s">
        <v>331</v>
      </c>
      <c r="F6" s="434" t="s">
        <v>239</v>
      </c>
      <c r="G6" s="431" t="str">
        <f>C6</f>
        <v>2차추경
예산(A)</v>
      </c>
      <c r="H6" s="431" t="str">
        <f>D6</f>
        <v>3차추경
예산(B)</v>
      </c>
      <c r="I6" s="431" t="str">
        <f>E6</f>
        <v>증감
(B-A)</v>
      </c>
      <c r="J6" s="228"/>
    </row>
    <row r="7" spans="1:10" s="204" customFormat="1" ht="19.5" customHeight="1" x14ac:dyDescent="0.15">
      <c r="A7" s="228"/>
      <c r="B7" s="435"/>
      <c r="C7" s="431"/>
      <c r="D7" s="431"/>
      <c r="E7" s="431"/>
      <c r="F7" s="435"/>
      <c r="G7" s="431"/>
      <c r="H7" s="431"/>
      <c r="I7" s="431"/>
      <c r="J7" s="228"/>
    </row>
    <row r="8" spans="1:10" s="204" customFormat="1" ht="19.5" customHeight="1" x14ac:dyDescent="0.15">
      <c r="A8" s="228"/>
      <c r="B8" s="240" t="s">
        <v>240</v>
      </c>
      <c r="C8" s="241">
        <f>SUM(C9:C16)</f>
        <v>490500</v>
      </c>
      <c r="D8" s="241">
        <f>SUM(D9:D16)</f>
        <v>480000</v>
      </c>
      <c r="E8" s="346">
        <f>D8-C8</f>
        <v>-10500</v>
      </c>
      <c r="F8" s="240" t="s">
        <v>241</v>
      </c>
      <c r="G8" s="241">
        <f>SUM(G9:G15)</f>
        <v>490500</v>
      </c>
      <c r="H8" s="241">
        <f>SUM(H9:H15)</f>
        <v>480000</v>
      </c>
      <c r="I8" s="279">
        <f>H8-G8</f>
        <v>-10500</v>
      </c>
      <c r="J8" s="228"/>
    </row>
    <row r="9" spans="1:10" s="204" customFormat="1" ht="24" customHeight="1" x14ac:dyDescent="0.15">
      <c r="A9" s="228"/>
      <c r="B9" s="242" t="s">
        <v>242</v>
      </c>
      <c r="C9" s="243">
        <f>하회원총괄!D7</f>
        <v>102455</v>
      </c>
      <c r="D9" s="243">
        <f>하회원총괄!E7</f>
        <v>103703</v>
      </c>
      <c r="E9" s="278">
        <f>D9-C9</f>
        <v>1248</v>
      </c>
      <c r="F9" s="242" t="s">
        <v>243</v>
      </c>
      <c r="G9" s="243">
        <f>하회원총괄!J7</f>
        <v>391284</v>
      </c>
      <c r="H9" s="243">
        <f>하회원총괄!K7</f>
        <v>390230</v>
      </c>
      <c r="I9" s="280">
        <f t="shared" ref="I9:I15" si="0">H9-G9</f>
        <v>-1054</v>
      </c>
      <c r="J9" s="228"/>
    </row>
    <row r="10" spans="1:10" s="204" customFormat="1" ht="24" customHeight="1" x14ac:dyDescent="0.15">
      <c r="A10" s="228"/>
      <c r="B10" s="242" t="s">
        <v>265</v>
      </c>
      <c r="C10" s="243">
        <f>하회원총괄!D13</f>
        <v>800</v>
      </c>
      <c r="D10" s="243">
        <f>하회원총괄!E13</f>
        <v>0</v>
      </c>
      <c r="E10" s="278">
        <f t="shared" ref="E10:E16" si="1">D10-C10</f>
        <v>-800</v>
      </c>
      <c r="F10" s="242" t="s">
        <v>8</v>
      </c>
      <c r="G10" s="243">
        <f>하회원총괄!J24</f>
        <v>22450</v>
      </c>
      <c r="H10" s="243">
        <f>하회원총괄!K24</f>
        <v>18380</v>
      </c>
      <c r="I10" s="280">
        <f t="shared" si="0"/>
        <v>-4070</v>
      </c>
      <c r="J10" s="228"/>
    </row>
    <row r="11" spans="1:10" s="204" customFormat="1" ht="24" customHeight="1" x14ac:dyDescent="0.15">
      <c r="A11" s="228"/>
      <c r="B11" s="242" t="s">
        <v>12</v>
      </c>
      <c r="C11" s="243">
        <f>하회원총괄!D16</f>
        <v>2300</v>
      </c>
      <c r="D11" s="243">
        <f>하회원총괄!E16</f>
        <v>2300</v>
      </c>
      <c r="E11" s="278">
        <f t="shared" si="1"/>
        <v>0</v>
      </c>
      <c r="F11" s="244" t="s">
        <v>7</v>
      </c>
      <c r="G11" s="243">
        <f>하회원총괄!J29</f>
        <v>75760</v>
      </c>
      <c r="H11" s="243">
        <f>하회원총괄!K29</f>
        <v>70960</v>
      </c>
      <c r="I11" s="280">
        <f t="shared" si="0"/>
        <v>-4800</v>
      </c>
      <c r="J11" s="228"/>
    </row>
    <row r="12" spans="1:10" s="204" customFormat="1" ht="24" customHeight="1" x14ac:dyDescent="0.15">
      <c r="A12" s="228"/>
      <c r="B12" s="242" t="s">
        <v>16</v>
      </c>
      <c r="C12" s="243">
        <f>하회원총괄!D21</f>
        <v>4000</v>
      </c>
      <c r="D12" s="243">
        <f>하회원총괄!E21</f>
        <v>4000</v>
      </c>
      <c r="E12" s="278">
        <f t="shared" si="1"/>
        <v>0</v>
      </c>
      <c r="F12" s="245" t="s">
        <v>216</v>
      </c>
      <c r="G12" s="243">
        <f>하회원총괄!J41</f>
        <v>654</v>
      </c>
      <c r="H12" s="243">
        <f>하회원총괄!K41</f>
        <v>250</v>
      </c>
      <c r="I12" s="280">
        <f t="shared" si="0"/>
        <v>-404</v>
      </c>
      <c r="J12" s="228"/>
    </row>
    <row r="13" spans="1:10" s="204" customFormat="1" ht="24" customHeight="1" x14ac:dyDescent="0.15">
      <c r="A13" s="228"/>
      <c r="B13" s="242" t="s">
        <v>215</v>
      </c>
      <c r="C13" s="243">
        <f>하회원총괄!D25</f>
        <v>337075</v>
      </c>
      <c r="D13" s="243">
        <f>하회원총괄!E25</f>
        <v>321153</v>
      </c>
      <c r="E13" s="278">
        <f t="shared" si="1"/>
        <v>-15922</v>
      </c>
      <c r="F13" s="245" t="s">
        <v>245</v>
      </c>
      <c r="G13" s="243">
        <f>하회원총괄!J44</f>
        <v>352</v>
      </c>
      <c r="H13" s="243">
        <f>하회원총괄!K44</f>
        <v>180</v>
      </c>
      <c r="I13" s="280">
        <f t="shared" si="0"/>
        <v>-172</v>
      </c>
      <c r="J13" s="228"/>
    </row>
    <row r="14" spans="1:10" s="204" customFormat="1" ht="24" customHeight="1" x14ac:dyDescent="0.15">
      <c r="A14" s="228"/>
      <c r="B14" s="242" t="s">
        <v>244</v>
      </c>
      <c r="C14" s="243">
        <f>하회원총괄!D28</f>
        <v>12000</v>
      </c>
      <c r="D14" s="243">
        <f>하회원총괄!E28</f>
        <v>12000</v>
      </c>
      <c r="E14" s="278">
        <f t="shared" si="1"/>
        <v>0</v>
      </c>
      <c r="F14" s="245" t="s">
        <v>247</v>
      </c>
      <c r="G14" s="243">
        <f>하회원총괄!J48</f>
        <v>0</v>
      </c>
      <c r="H14" s="243">
        <f>하회원총괄!K48</f>
        <v>0</v>
      </c>
      <c r="I14" s="280">
        <f t="shared" si="0"/>
        <v>0</v>
      </c>
      <c r="J14" s="228"/>
    </row>
    <row r="15" spans="1:10" s="204" customFormat="1" ht="24" customHeight="1" x14ac:dyDescent="0.15">
      <c r="A15" s="228"/>
      <c r="B15" s="242" t="s">
        <v>246</v>
      </c>
      <c r="C15" s="243">
        <f>하회원총괄!D32</f>
        <v>11960</v>
      </c>
      <c r="D15" s="243">
        <f>하회원총괄!E32</f>
        <v>11960</v>
      </c>
      <c r="E15" s="278">
        <f t="shared" si="1"/>
        <v>0</v>
      </c>
      <c r="F15" s="244" t="s">
        <v>249</v>
      </c>
      <c r="G15" s="243">
        <f>하회원총괄!J51</f>
        <v>0</v>
      </c>
      <c r="H15" s="243">
        <f>하회원총괄!K51</f>
        <v>0</v>
      </c>
      <c r="I15" s="280">
        <f t="shared" si="0"/>
        <v>0</v>
      </c>
      <c r="J15" s="228"/>
    </row>
    <row r="16" spans="1:10" s="204" customFormat="1" ht="24" customHeight="1" x14ac:dyDescent="0.15">
      <c r="A16" s="228"/>
      <c r="B16" s="242" t="s">
        <v>248</v>
      </c>
      <c r="C16" s="243">
        <f>하회원총괄!D36</f>
        <v>19910</v>
      </c>
      <c r="D16" s="243">
        <f>하회원총괄!E36</f>
        <v>24884</v>
      </c>
      <c r="E16" s="278">
        <f t="shared" si="1"/>
        <v>4974</v>
      </c>
      <c r="F16" s="428" t="s">
        <v>264</v>
      </c>
      <c r="G16" s="429"/>
      <c r="H16" s="429"/>
      <c r="I16" s="430"/>
      <c r="J16" s="228"/>
    </row>
    <row r="17" spans="1:10" s="204" customFormat="1" ht="6.75" customHeight="1" x14ac:dyDescent="0.15">
      <c r="A17" s="228"/>
      <c r="B17" s="228"/>
      <c r="C17" s="228"/>
      <c r="D17" s="228"/>
      <c r="E17" s="228"/>
      <c r="F17" s="248"/>
      <c r="G17" s="248"/>
      <c r="H17" s="237"/>
      <c r="I17" s="237"/>
      <c r="J17" s="228"/>
    </row>
    <row r="18" spans="1:10" s="204" customFormat="1" ht="14.1" customHeight="1" x14ac:dyDescent="0.15">
      <c r="A18" s="228"/>
      <c r="B18" s="436" t="s">
        <v>279</v>
      </c>
      <c r="C18" s="436"/>
      <c r="D18" s="436"/>
      <c r="E18" s="436"/>
      <c r="F18" s="436"/>
      <c r="G18" s="436"/>
      <c r="H18" s="436"/>
      <c r="I18" s="436"/>
      <c r="J18" s="228"/>
    </row>
    <row r="19" spans="1:10" s="204" customFormat="1" ht="14.1" customHeight="1" x14ac:dyDescent="0.15">
      <c r="A19" s="228"/>
      <c r="B19" s="437" t="s">
        <v>296</v>
      </c>
      <c r="C19" s="437"/>
      <c r="D19" s="437"/>
      <c r="E19" s="437"/>
      <c r="F19" s="437"/>
      <c r="G19" s="437"/>
      <c r="H19" s="437"/>
      <c r="I19" s="437"/>
      <c r="J19" s="228"/>
    </row>
    <row r="20" spans="1:10" s="321" customFormat="1" ht="14.1" customHeight="1" x14ac:dyDescent="0.15">
      <c r="A20" s="322"/>
      <c r="B20" s="438" t="s">
        <v>369</v>
      </c>
      <c r="C20" s="438"/>
      <c r="D20" s="438"/>
      <c r="E20" s="438"/>
      <c r="F20" s="438"/>
      <c r="G20" s="438"/>
      <c r="H20" s="438"/>
      <c r="I20" s="438"/>
      <c r="J20" s="322"/>
    </row>
    <row r="21" spans="1:10" s="321" customFormat="1" ht="14.1" customHeight="1" x14ac:dyDescent="0.15">
      <c r="A21" s="322"/>
      <c r="B21" s="438" t="s">
        <v>365</v>
      </c>
      <c r="C21" s="438"/>
      <c r="D21" s="438"/>
      <c r="E21" s="438"/>
      <c r="F21" s="438"/>
      <c r="G21" s="438"/>
      <c r="H21" s="438"/>
      <c r="I21" s="438"/>
      <c r="J21" s="322"/>
    </row>
    <row r="22" spans="1:10" s="204" customFormat="1" ht="14.1" customHeight="1" x14ac:dyDescent="0.15">
      <c r="A22" s="228"/>
      <c r="B22" s="438" t="s">
        <v>366</v>
      </c>
      <c r="C22" s="438"/>
      <c r="D22" s="438"/>
      <c r="E22" s="438"/>
      <c r="F22" s="438"/>
      <c r="G22" s="438"/>
      <c r="H22" s="438"/>
      <c r="I22" s="438"/>
      <c r="J22" s="228"/>
    </row>
    <row r="23" spans="1:10" s="204" customFormat="1" ht="14.1" customHeight="1" x14ac:dyDescent="0.15">
      <c r="A23" s="228"/>
      <c r="B23" s="438" t="s">
        <v>280</v>
      </c>
      <c r="C23" s="438"/>
      <c r="D23" s="438"/>
      <c r="E23" s="438"/>
      <c r="F23" s="438"/>
      <c r="G23" s="438"/>
      <c r="H23" s="438"/>
      <c r="I23" s="438"/>
      <c r="J23" s="228"/>
    </row>
    <row r="24" spans="1:10" s="321" customFormat="1" ht="14.1" customHeight="1" x14ac:dyDescent="0.15">
      <c r="A24" s="322"/>
      <c r="B24" s="438" t="s">
        <v>368</v>
      </c>
      <c r="C24" s="438"/>
      <c r="D24" s="438"/>
      <c r="E24" s="438"/>
      <c r="F24" s="438"/>
      <c r="G24" s="438"/>
      <c r="H24" s="438"/>
      <c r="I24" s="438"/>
      <c r="J24" s="322"/>
    </row>
    <row r="25" spans="1:10" s="321" customFormat="1" ht="14.1" customHeight="1" x14ac:dyDescent="0.15">
      <c r="A25" s="322"/>
      <c r="B25" s="438" t="s">
        <v>370</v>
      </c>
      <c r="C25" s="438"/>
      <c r="D25" s="438"/>
      <c r="E25" s="438"/>
      <c r="F25" s="438"/>
      <c r="G25" s="438"/>
      <c r="H25" s="438"/>
      <c r="I25" s="438"/>
      <c r="J25" s="322"/>
    </row>
    <row r="26" spans="1:10" s="204" customFormat="1" ht="14.1" customHeight="1" x14ac:dyDescent="0.15">
      <c r="A26" s="228"/>
      <c r="B26" s="438" t="s">
        <v>367</v>
      </c>
      <c r="C26" s="438"/>
      <c r="D26" s="438"/>
      <c r="E26" s="438"/>
      <c r="F26" s="438"/>
      <c r="G26" s="438"/>
      <c r="H26" s="438"/>
      <c r="I26" s="438"/>
      <c r="J26" s="228"/>
    </row>
    <row r="27" spans="1:10" ht="12.6" customHeight="1" x14ac:dyDescent="0.15">
      <c r="B27" s="439"/>
      <c r="C27" s="439"/>
      <c r="D27" s="439"/>
      <c r="E27" s="439"/>
      <c r="F27" s="439"/>
      <c r="G27" s="439"/>
      <c r="H27" s="439"/>
      <c r="I27" s="239"/>
    </row>
    <row r="28" spans="1:10" ht="12.6" customHeight="1" x14ac:dyDescent="0.15">
      <c r="B28" s="246"/>
      <c r="C28" s="247"/>
      <c r="D28" s="247"/>
      <c r="E28" s="247"/>
      <c r="F28" s="247"/>
      <c r="G28" s="247"/>
      <c r="H28" s="239"/>
      <c r="I28" s="239"/>
    </row>
    <row r="29" spans="1:10" ht="12.6" customHeight="1" x14ac:dyDescent="0.15">
      <c r="B29" s="247"/>
      <c r="C29" s="247"/>
      <c r="D29" s="247"/>
      <c r="E29" s="247"/>
      <c r="F29" s="247"/>
      <c r="G29" s="247"/>
      <c r="H29" s="239"/>
      <c r="I29" s="239"/>
    </row>
    <row r="30" spans="1:10" ht="12.6" customHeight="1" x14ac:dyDescent="0.15">
      <c r="B30" s="238"/>
      <c r="C30" s="247"/>
      <c r="D30" s="247"/>
      <c r="E30" s="247"/>
      <c r="F30" s="247"/>
      <c r="G30" s="247"/>
      <c r="H30" s="239"/>
      <c r="I30" s="239"/>
    </row>
    <row r="31" spans="1:10" ht="12.6" customHeight="1" x14ac:dyDescent="0.15">
      <c r="B31" s="238"/>
      <c r="C31" s="247"/>
      <c r="D31" s="247"/>
      <c r="E31" s="247"/>
      <c r="F31" s="248"/>
      <c r="G31" s="248"/>
      <c r="H31" s="237"/>
      <c r="I31" s="237"/>
    </row>
    <row r="32" spans="1:10" ht="12.6" customHeight="1" x14ac:dyDescent="0.15">
      <c r="B32" s="238"/>
      <c r="C32" s="247"/>
      <c r="D32" s="247"/>
      <c r="E32" s="247"/>
      <c r="F32" s="248"/>
      <c r="G32" s="248"/>
      <c r="H32" s="237"/>
      <c r="I32" s="237"/>
    </row>
    <row r="33" spans="2:9" ht="12.6" customHeight="1" x14ac:dyDescent="0.15">
      <c r="B33" s="238"/>
      <c r="C33" s="247"/>
      <c r="D33" s="247"/>
      <c r="E33" s="247"/>
      <c r="F33" s="248"/>
      <c r="G33" s="248"/>
      <c r="H33" s="237"/>
      <c r="I33" s="237"/>
    </row>
    <row r="34" spans="2:9" ht="12.6" customHeight="1" x14ac:dyDescent="0.15">
      <c r="B34" s="249"/>
      <c r="C34" s="248"/>
      <c r="D34" s="248"/>
      <c r="E34" s="248"/>
      <c r="F34" s="248"/>
      <c r="G34" s="248"/>
      <c r="H34" s="237"/>
      <c r="I34" s="237"/>
    </row>
    <row r="35" spans="2:9" ht="12.6" customHeight="1" x14ac:dyDescent="0.15">
      <c r="B35" s="249"/>
      <c r="C35" s="248"/>
      <c r="D35" s="248"/>
      <c r="E35" s="248"/>
      <c r="F35" s="248"/>
      <c r="G35" s="248"/>
      <c r="H35" s="237"/>
      <c r="I35" s="237"/>
    </row>
    <row r="36" spans="2:9" ht="12.6" customHeight="1" x14ac:dyDescent="0.15">
      <c r="B36" s="238"/>
      <c r="C36" s="248"/>
      <c r="D36" s="248"/>
      <c r="E36" s="248"/>
      <c r="F36" s="248"/>
      <c r="G36" s="248"/>
      <c r="H36" s="237"/>
      <c r="I36" s="237"/>
    </row>
    <row r="37" spans="2:9" ht="12.6" customHeight="1" x14ac:dyDescent="0.15">
      <c r="B37" s="248"/>
      <c r="C37" s="248"/>
      <c r="D37" s="248"/>
      <c r="E37" s="248"/>
      <c r="F37" s="267"/>
      <c r="G37" s="267"/>
      <c r="H37" s="239"/>
      <c r="I37" s="239"/>
    </row>
    <row r="38" spans="2:9" ht="12.6" customHeight="1" x14ac:dyDescent="0.15">
      <c r="B38" s="267"/>
      <c r="C38" s="267"/>
      <c r="D38" s="267"/>
      <c r="E38" s="267"/>
      <c r="F38" s="250"/>
      <c r="G38" s="250"/>
    </row>
    <row r="39" spans="2:9" ht="12.6" customHeight="1" x14ac:dyDescent="0.15">
      <c r="B39" s="250"/>
      <c r="C39" s="250"/>
      <c r="D39" s="250"/>
      <c r="E39" s="250"/>
      <c r="F39" s="250"/>
      <c r="G39" s="250"/>
    </row>
    <row r="40" spans="2:9" ht="12.6" customHeight="1" x14ac:dyDescent="0.15">
      <c r="B40" s="238"/>
      <c r="C40" s="250"/>
      <c r="D40" s="250"/>
      <c r="E40" s="250"/>
      <c r="F40" s="250"/>
      <c r="G40" s="250"/>
    </row>
    <row r="41" spans="2:9" ht="12.6" customHeight="1" x14ac:dyDescent="0.15">
      <c r="B41" s="238"/>
      <c r="C41" s="250"/>
      <c r="D41" s="250"/>
      <c r="E41" s="250"/>
      <c r="F41" s="250"/>
      <c r="G41" s="250"/>
    </row>
    <row r="42" spans="2:9" ht="12.6" customHeight="1" x14ac:dyDescent="0.15">
      <c r="B42" s="238"/>
      <c r="C42" s="250"/>
      <c r="D42" s="250"/>
      <c r="E42" s="250"/>
      <c r="F42" s="250"/>
      <c r="G42" s="250"/>
    </row>
    <row r="43" spans="2:9" ht="12.6" customHeight="1" x14ac:dyDescent="0.15">
      <c r="B43" s="238"/>
      <c r="C43" s="250"/>
      <c r="D43" s="250"/>
      <c r="E43" s="250"/>
      <c r="F43" s="250"/>
      <c r="G43" s="250"/>
    </row>
    <row r="44" spans="2:9" ht="12.6" customHeight="1" x14ac:dyDescent="0.15">
      <c r="B44" s="249"/>
      <c r="C44" s="250"/>
      <c r="D44" s="250"/>
      <c r="E44" s="250"/>
      <c r="F44" s="250"/>
      <c r="G44" s="250"/>
    </row>
    <row r="45" spans="2:9" ht="12.6" customHeight="1" x14ac:dyDescent="0.15">
      <c r="B45" s="249"/>
      <c r="C45" s="250"/>
      <c r="D45" s="250"/>
      <c r="E45" s="250"/>
      <c r="F45" s="250"/>
      <c r="G45" s="250"/>
    </row>
    <row r="46" spans="2:9" ht="12.6" customHeight="1" x14ac:dyDescent="0.15">
      <c r="B46" s="238"/>
      <c r="C46" s="250"/>
      <c r="D46" s="250"/>
      <c r="E46" s="250"/>
      <c r="F46" s="250"/>
      <c r="G46" s="250"/>
    </row>
    <row r="47" spans="2:9" ht="13.5" x14ac:dyDescent="0.15">
      <c r="B47" s="238"/>
      <c r="C47" s="250"/>
      <c r="D47" s="250"/>
      <c r="E47" s="250"/>
      <c r="F47" s="250"/>
      <c r="G47" s="250"/>
    </row>
    <row r="48" spans="2:9" ht="12.6" customHeight="1" x14ac:dyDescent="0.15">
      <c r="B48" s="249"/>
      <c r="C48" s="250"/>
      <c r="D48" s="250"/>
      <c r="E48" s="250"/>
    </row>
  </sheetData>
  <mergeCells count="21">
    <mergeCell ref="B18:I18"/>
    <mergeCell ref="B19:I19"/>
    <mergeCell ref="B22:I22"/>
    <mergeCell ref="B27:H27"/>
    <mergeCell ref="B23:I23"/>
    <mergeCell ref="B26:I26"/>
    <mergeCell ref="B24:I24"/>
    <mergeCell ref="B20:I20"/>
    <mergeCell ref="B21:I21"/>
    <mergeCell ref="B25:I25"/>
    <mergeCell ref="F16:I16"/>
    <mergeCell ref="H6:H7"/>
    <mergeCell ref="I6:I7"/>
    <mergeCell ref="B2:I2"/>
    <mergeCell ref="F5:I5"/>
    <mergeCell ref="B6:B7"/>
    <mergeCell ref="C6:C7"/>
    <mergeCell ref="D6:D7"/>
    <mergeCell ref="E6:E7"/>
    <mergeCell ref="F6:F7"/>
    <mergeCell ref="G6:G7"/>
  </mergeCells>
  <phoneticPr fontId="11" type="noConversion"/>
  <printOptions horizontalCentered="1"/>
  <pageMargins left="0.39370078740157483" right="0.39370078740157483" top="0.59055118110236227" bottom="0.39370078740157483" header="0" footer="0"/>
  <pageSetup paperSize="9" orientation="landscape" r:id="rId1"/>
  <headerFooter alignWithMargins="0">
    <oddFooter>&amp;C하회원-&amp;P/&amp;N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45"/>
  <sheetViews>
    <sheetView showGridLines="0" view="pageBreakPreview" zoomScale="90" zoomScaleSheetLayoutView="90" workbookViewId="0">
      <pane xSplit="3" ySplit="6" topLeftCell="D31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7.45" customHeight="1" x14ac:dyDescent="0.15"/>
  <cols>
    <col min="1" max="2" width="8.77734375" style="7" customWidth="1"/>
    <col min="3" max="3" width="10.33203125" style="7" customWidth="1"/>
    <col min="4" max="6" width="10.77734375" style="30" customWidth="1"/>
    <col min="7" max="8" width="8.77734375" style="7" customWidth="1"/>
    <col min="9" max="9" width="10.33203125" style="7" customWidth="1"/>
    <col min="10" max="12" width="10.77734375" style="30" customWidth="1"/>
    <col min="13" max="256" width="8.88671875" style="7"/>
    <col min="257" max="258" width="8.77734375" style="7" customWidth="1"/>
    <col min="259" max="259" width="10.33203125" style="7" customWidth="1"/>
    <col min="260" max="262" width="10.77734375" style="7" customWidth="1"/>
    <col min="263" max="264" width="8.77734375" style="7" customWidth="1"/>
    <col min="265" max="265" width="10.33203125" style="7" customWidth="1"/>
    <col min="266" max="268" width="10.77734375" style="7" customWidth="1"/>
    <col min="269" max="512" width="8.88671875" style="7"/>
    <col min="513" max="514" width="8.77734375" style="7" customWidth="1"/>
    <col min="515" max="515" width="10.33203125" style="7" customWidth="1"/>
    <col min="516" max="518" width="10.77734375" style="7" customWidth="1"/>
    <col min="519" max="520" width="8.77734375" style="7" customWidth="1"/>
    <col min="521" max="521" width="10.33203125" style="7" customWidth="1"/>
    <col min="522" max="524" width="10.77734375" style="7" customWidth="1"/>
    <col min="525" max="768" width="8.88671875" style="7"/>
    <col min="769" max="770" width="8.77734375" style="7" customWidth="1"/>
    <col min="771" max="771" width="10.33203125" style="7" customWidth="1"/>
    <col min="772" max="774" width="10.77734375" style="7" customWidth="1"/>
    <col min="775" max="776" width="8.77734375" style="7" customWidth="1"/>
    <col min="777" max="777" width="10.33203125" style="7" customWidth="1"/>
    <col min="778" max="780" width="10.77734375" style="7" customWidth="1"/>
    <col min="781" max="1024" width="8.88671875" style="7"/>
    <col min="1025" max="1026" width="8.77734375" style="7" customWidth="1"/>
    <col min="1027" max="1027" width="10.33203125" style="7" customWidth="1"/>
    <col min="1028" max="1030" width="10.77734375" style="7" customWidth="1"/>
    <col min="1031" max="1032" width="8.77734375" style="7" customWidth="1"/>
    <col min="1033" max="1033" width="10.33203125" style="7" customWidth="1"/>
    <col min="1034" max="1036" width="10.77734375" style="7" customWidth="1"/>
    <col min="1037" max="1280" width="8.88671875" style="7"/>
    <col min="1281" max="1282" width="8.77734375" style="7" customWidth="1"/>
    <col min="1283" max="1283" width="10.33203125" style="7" customWidth="1"/>
    <col min="1284" max="1286" width="10.77734375" style="7" customWidth="1"/>
    <col min="1287" max="1288" width="8.77734375" style="7" customWidth="1"/>
    <col min="1289" max="1289" width="10.33203125" style="7" customWidth="1"/>
    <col min="1290" max="1292" width="10.77734375" style="7" customWidth="1"/>
    <col min="1293" max="1536" width="8.88671875" style="7"/>
    <col min="1537" max="1538" width="8.77734375" style="7" customWidth="1"/>
    <col min="1539" max="1539" width="10.33203125" style="7" customWidth="1"/>
    <col min="1540" max="1542" width="10.77734375" style="7" customWidth="1"/>
    <col min="1543" max="1544" width="8.77734375" style="7" customWidth="1"/>
    <col min="1545" max="1545" width="10.33203125" style="7" customWidth="1"/>
    <col min="1546" max="1548" width="10.77734375" style="7" customWidth="1"/>
    <col min="1549" max="1792" width="8.88671875" style="7"/>
    <col min="1793" max="1794" width="8.77734375" style="7" customWidth="1"/>
    <col min="1795" max="1795" width="10.33203125" style="7" customWidth="1"/>
    <col min="1796" max="1798" width="10.77734375" style="7" customWidth="1"/>
    <col min="1799" max="1800" width="8.77734375" style="7" customWidth="1"/>
    <col min="1801" max="1801" width="10.33203125" style="7" customWidth="1"/>
    <col min="1802" max="1804" width="10.77734375" style="7" customWidth="1"/>
    <col min="1805" max="2048" width="8.88671875" style="7"/>
    <col min="2049" max="2050" width="8.77734375" style="7" customWidth="1"/>
    <col min="2051" max="2051" width="10.33203125" style="7" customWidth="1"/>
    <col min="2052" max="2054" width="10.77734375" style="7" customWidth="1"/>
    <col min="2055" max="2056" width="8.77734375" style="7" customWidth="1"/>
    <col min="2057" max="2057" width="10.33203125" style="7" customWidth="1"/>
    <col min="2058" max="2060" width="10.77734375" style="7" customWidth="1"/>
    <col min="2061" max="2304" width="8.88671875" style="7"/>
    <col min="2305" max="2306" width="8.77734375" style="7" customWidth="1"/>
    <col min="2307" max="2307" width="10.33203125" style="7" customWidth="1"/>
    <col min="2308" max="2310" width="10.77734375" style="7" customWidth="1"/>
    <col min="2311" max="2312" width="8.77734375" style="7" customWidth="1"/>
    <col min="2313" max="2313" width="10.33203125" style="7" customWidth="1"/>
    <col min="2314" max="2316" width="10.77734375" style="7" customWidth="1"/>
    <col min="2317" max="2560" width="8.88671875" style="7"/>
    <col min="2561" max="2562" width="8.77734375" style="7" customWidth="1"/>
    <col min="2563" max="2563" width="10.33203125" style="7" customWidth="1"/>
    <col min="2564" max="2566" width="10.77734375" style="7" customWidth="1"/>
    <col min="2567" max="2568" width="8.77734375" style="7" customWidth="1"/>
    <col min="2569" max="2569" width="10.33203125" style="7" customWidth="1"/>
    <col min="2570" max="2572" width="10.77734375" style="7" customWidth="1"/>
    <col min="2573" max="2816" width="8.88671875" style="7"/>
    <col min="2817" max="2818" width="8.77734375" style="7" customWidth="1"/>
    <col min="2819" max="2819" width="10.33203125" style="7" customWidth="1"/>
    <col min="2820" max="2822" width="10.77734375" style="7" customWidth="1"/>
    <col min="2823" max="2824" width="8.77734375" style="7" customWidth="1"/>
    <col min="2825" max="2825" width="10.33203125" style="7" customWidth="1"/>
    <col min="2826" max="2828" width="10.77734375" style="7" customWidth="1"/>
    <col min="2829" max="3072" width="8.88671875" style="7"/>
    <col min="3073" max="3074" width="8.77734375" style="7" customWidth="1"/>
    <col min="3075" max="3075" width="10.33203125" style="7" customWidth="1"/>
    <col min="3076" max="3078" width="10.77734375" style="7" customWidth="1"/>
    <col min="3079" max="3080" width="8.77734375" style="7" customWidth="1"/>
    <col min="3081" max="3081" width="10.33203125" style="7" customWidth="1"/>
    <col min="3082" max="3084" width="10.77734375" style="7" customWidth="1"/>
    <col min="3085" max="3328" width="8.88671875" style="7"/>
    <col min="3329" max="3330" width="8.77734375" style="7" customWidth="1"/>
    <col min="3331" max="3331" width="10.33203125" style="7" customWidth="1"/>
    <col min="3332" max="3334" width="10.77734375" style="7" customWidth="1"/>
    <col min="3335" max="3336" width="8.77734375" style="7" customWidth="1"/>
    <col min="3337" max="3337" width="10.33203125" style="7" customWidth="1"/>
    <col min="3338" max="3340" width="10.77734375" style="7" customWidth="1"/>
    <col min="3341" max="3584" width="8.88671875" style="7"/>
    <col min="3585" max="3586" width="8.77734375" style="7" customWidth="1"/>
    <col min="3587" max="3587" width="10.33203125" style="7" customWidth="1"/>
    <col min="3588" max="3590" width="10.77734375" style="7" customWidth="1"/>
    <col min="3591" max="3592" width="8.77734375" style="7" customWidth="1"/>
    <col min="3593" max="3593" width="10.33203125" style="7" customWidth="1"/>
    <col min="3594" max="3596" width="10.77734375" style="7" customWidth="1"/>
    <col min="3597" max="3840" width="8.88671875" style="7"/>
    <col min="3841" max="3842" width="8.77734375" style="7" customWidth="1"/>
    <col min="3843" max="3843" width="10.33203125" style="7" customWidth="1"/>
    <col min="3844" max="3846" width="10.77734375" style="7" customWidth="1"/>
    <col min="3847" max="3848" width="8.77734375" style="7" customWidth="1"/>
    <col min="3849" max="3849" width="10.33203125" style="7" customWidth="1"/>
    <col min="3850" max="3852" width="10.77734375" style="7" customWidth="1"/>
    <col min="3853" max="4096" width="8.88671875" style="7"/>
    <col min="4097" max="4098" width="8.77734375" style="7" customWidth="1"/>
    <col min="4099" max="4099" width="10.33203125" style="7" customWidth="1"/>
    <col min="4100" max="4102" width="10.77734375" style="7" customWidth="1"/>
    <col min="4103" max="4104" width="8.77734375" style="7" customWidth="1"/>
    <col min="4105" max="4105" width="10.33203125" style="7" customWidth="1"/>
    <col min="4106" max="4108" width="10.77734375" style="7" customWidth="1"/>
    <col min="4109" max="4352" width="8.88671875" style="7"/>
    <col min="4353" max="4354" width="8.77734375" style="7" customWidth="1"/>
    <col min="4355" max="4355" width="10.33203125" style="7" customWidth="1"/>
    <col min="4356" max="4358" width="10.77734375" style="7" customWidth="1"/>
    <col min="4359" max="4360" width="8.77734375" style="7" customWidth="1"/>
    <col min="4361" max="4361" width="10.33203125" style="7" customWidth="1"/>
    <col min="4362" max="4364" width="10.77734375" style="7" customWidth="1"/>
    <col min="4365" max="4608" width="8.88671875" style="7"/>
    <col min="4609" max="4610" width="8.77734375" style="7" customWidth="1"/>
    <col min="4611" max="4611" width="10.33203125" style="7" customWidth="1"/>
    <col min="4612" max="4614" width="10.77734375" style="7" customWidth="1"/>
    <col min="4615" max="4616" width="8.77734375" style="7" customWidth="1"/>
    <col min="4617" max="4617" width="10.33203125" style="7" customWidth="1"/>
    <col min="4618" max="4620" width="10.77734375" style="7" customWidth="1"/>
    <col min="4621" max="4864" width="8.88671875" style="7"/>
    <col min="4865" max="4866" width="8.77734375" style="7" customWidth="1"/>
    <col min="4867" max="4867" width="10.33203125" style="7" customWidth="1"/>
    <col min="4868" max="4870" width="10.77734375" style="7" customWidth="1"/>
    <col min="4871" max="4872" width="8.77734375" style="7" customWidth="1"/>
    <col min="4873" max="4873" width="10.33203125" style="7" customWidth="1"/>
    <col min="4874" max="4876" width="10.77734375" style="7" customWidth="1"/>
    <col min="4877" max="5120" width="8.88671875" style="7"/>
    <col min="5121" max="5122" width="8.77734375" style="7" customWidth="1"/>
    <col min="5123" max="5123" width="10.33203125" style="7" customWidth="1"/>
    <col min="5124" max="5126" width="10.77734375" style="7" customWidth="1"/>
    <col min="5127" max="5128" width="8.77734375" style="7" customWidth="1"/>
    <col min="5129" max="5129" width="10.33203125" style="7" customWidth="1"/>
    <col min="5130" max="5132" width="10.77734375" style="7" customWidth="1"/>
    <col min="5133" max="5376" width="8.88671875" style="7"/>
    <col min="5377" max="5378" width="8.77734375" style="7" customWidth="1"/>
    <col min="5379" max="5379" width="10.33203125" style="7" customWidth="1"/>
    <col min="5380" max="5382" width="10.77734375" style="7" customWidth="1"/>
    <col min="5383" max="5384" width="8.77734375" style="7" customWidth="1"/>
    <col min="5385" max="5385" width="10.33203125" style="7" customWidth="1"/>
    <col min="5386" max="5388" width="10.77734375" style="7" customWidth="1"/>
    <col min="5389" max="5632" width="8.88671875" style="7"/>
    <col min="5633" max="5634" width="8.77734375" style="7" customWidth="1"/>
    <col min="5635" max="5635" width="10.33203125" style="7" customWidth="1"/>
    <col min="5636" max="5638" width="10.77734375" style="7" customWidth="1"/>
    <col min="5639" max="5640" width="8.77734375" style="7" customWidth="1"/>
    <col min="5641" max="5641" width="10.33203125" style="7" customWidth="1"/>
    <col min="5642" max="5644" width="10.77734375" style="7" customWidth="1"/>
    <col min="5645" max="5888" width="8.88671875" style="7"/>
    <col min="5889" max="5890" width="8.77734375" style="7" customWidth="1"/>
    <col min="5891" max="5891" width="10.33203125" style="7" customWidth="1"/>
    <col min="5892" max="5894" width="10.77734375" style="7" customWidth="1"/>
    <col min="5895" max="5896" width="8.77734375" style="7" customWidth="1"/>
    <col min="5897" max="5897" width="10.33203125" style="7" customWidth="1"/>
    <col min="5898" max="5900" width="10.77734375" style="7" customWidth="1"/>
    <col min="5901" max="6144" width="8.88671875" style="7"/>
    <col min="6145" max="6146" width="8.77734375" style="7" customWidth="1"/>
    <col min="6147" max="6147" width="10.33203125" style="7" customWidth="1"/>
    <col min="6148" max="6150" width="10.77734375" style="7" customWidth="1"/>
    <col min="6151" max="6152" width="8.77734375" style="7" customWidth="1"/>
    <col min="6153" max="6153" width="10.33203125" style="7" customWidth="1"/>
    <col min="6154" max="6156" width="10.77734375" style="7" customWidth="1"/>
    <col min="6157" max="6400" width="8.88671875" style="7"/>
    <col min="6401" max="6402" width="8.77734375" style="7" customWidth="1"/>
    <col min="6403" max="6403" width="10.33203125" style="7" customWidth="1"/>
    <col min="6404" max="6406" width="10.77734375" style="7" customWidth="1"/>
    <col min="6407" max="6408" width="8.77734375" style="7" customWidth="1"/>
    <col min="6409" max="6409" width="10.33203125" style="7" customWidth="1"/>
    <col min="6410" max="6412" width="10.77734375" style="7" customWidth="1"/>
    <col min="6413" max="6656" width="8.88671875" style="7"/>
    <col min="6657" max="6658" width="8.77734375" style="7" customWidth="1"/>
    <col min="6659" max="6659" width="10.33203125" style="7" customWidth="1"/>
    <col min="6660" max="6662" width="10.77734375" style="7" customWidth="1"/>
    <col min="6663" max="6664" width="8.77734375" style="7" customWidth="1"/>
    <col min="6665" max="6665" width="10.33203125" style="7" customWidth="1"/>
    <col min="6666" max="6668" width="10.77734375" style="7" customWidth="1"/>
    <col min="6669" max="6912" width="8.88671875" style="7"/>
    <col min="6913" max="6914" width="8.77734375" style="7" customWidth="1"/>
    <col min="6915" max="6915" width="10.33203125" style="7" customWidth="1"/>
    <col min="6916" max="6918" width="10.77734375" style="7" customWidth="1"/>
    <col min="6919" max="6920" width="8.77734375" style="7" customWidth="1"/>
    <col min="6921" max="6921" width="10.33203125" style="7" customWidth="1"/>
    <col min="6922" max="6924" width="10.77734375" style="7" customWidth="1"/>
    <col min="6925" max="7168" width="8.88671875" style="7"/>
    <col min="7169" max="7170" width="8.77734375" style="7" customWidth="1"/>
    <col min="7171" max="7171" width="10.33203125" style="7" customWidth="1"/>
    <col min="7172" max="7174" width="10.77734375" style="7" customWidth="1"/>
    <col min="7175" max="7176" width="8.77734375" style="7" customWidth="1"/>
    <col min="7177" max="7177" width="10.33203125" style="7" customWidth="1"/>
    <col min="7178" max="7180" width="10.77734375" style="7" customWidth="1"/>
    <col min="7181" max="7424" width="8.88671875" style="7"/>
    <col min="7425" max="7426" width="8.77734375" style="7" customWidth="1"/>
    <col min="7427" max="7427" width="10.33203125" style="7" customWidth="1"/>
    <col min="7428" max="7430" width="10.77734375" style="7" customWidth="1"/>
    <col min="7431" max="7432" width="8.77734375" style="7" customWidth="1"/>
    <col min="7433" max="7433" width="10.33203125" style="7" customWidth="1"/>
    <col min="7434" max="7436" width="10.77734375" style="7" customWidth="1"/>
    <col min="7437" max="7680" width="8.88671875" style="7"/>
    <col min="7681" max="7682" width="8.77734375" style="7" customWidth="1"/>
    <col min="7683" max="7683" width="10.33203125" style="7" customWidth="1"/>
    <col min="7684" max="7686" width="10.77734375" style="7" customWidth="1"/>
    <col min="7687" max="7688" width="8.77734375" style="7" customWidth="1"/>
    <col min="7689" max="7689" width="10.33203125" style="7" customWidth="1"/>
    <col min="7690" max="7692" width="10.77734375" style="7" customWidth="1"/>
    <col min="7693" max="7936" width="8.88671875" style="7"/>
    <col min="7937" max="7938" width="8.77734375" style="7" customWidth="1"/>
    <col min="7939" max="7939" width="10.33203125" style="7" customWidth="1"/>
    <col min="7940" max="7942" width="10.77734375" style="7" customWidth="1"/>
    <col min="7943" max="7944" width="8.77734375" style="7" customWidth="1"/>
    <col min="7945" max="7945" width="10.33203125" style="7" customWidth="1"/>
    <col min="7946" max="7948" width="10.77734375" style="7" customWidth="1"/>
    <col min="7949" max="8192" width="8.88671875" style="7"/>
    <col min="8193" max="8194" width="8.77734375" style="7" customWidth="1"/>
    <col min="8195" max="8195" width="10.33203125" style="7" customWidth="1"/>
    <col min="8196" max="8198" width="10.77734375" style="7" customWidth="1"/>
    <col min="8199" max="8200" width="8.77734375" style="7" customWidth="1"/>
    <col min="8201" max="8201" width="10.33203125" style="7" customWidth="1"/>
    <col min="8202" max="8204" width="10.77734375" style="7" customWidth="1"/>
    <col min="8205" max="8448" width="8.88671875" style="7"/>
    <col min="8449" max="8450" width="8.77734375" style="7" customWidth="1"/>
    <col min="8451" max="8451" width="10.33203125" style="7" customWidth="1"/>
    <col min="8452" max="8454" width="10.77734375" style="7" customWidth="1"/>
    <col min="8455" max="8456" width="8.77734375" style="7" customWidth="1"/>
    <col min="8457" max="8457" width="10.33203125" style="7" customWidth="1"/>
    <col min="8458" max="8460" width="10.77734375" style="7" customWidth="1"/>
    <col min="8461" max="8704" width="8.88671875" style="7"/>
    <col min="8705" max="8706" width="8.77734375" style="7" customWidth="1"/>
    <col min="8707" max="8707" width="10.33203125" style="7" customWidth="1"/>
    <col min="8708" max="8710" width="10.77734375" style="7" customWidth="1"/>
    <col min="8711" max="8712" width="8.77734375" style="7" customWidth="1"/>
    <col min="8713" max="8713" width="10.33203125" style="7" customWidth="1"/>
    <col min="8714" max="8716" width="10.77734375" style="7" customWidth="1"/>
    <col min="8717" max="8960" width="8.88671875" style="7"/>
    <col min="8961" max="8962" width="8.77734375" style="7" customWidth="1"/>
    <col min="8963" max="8963" width="10.33203125" style="7" customWidth="1"/>
    <col min="8964" max="8966" width="10.77734375" style="7" customWidth="1"/>
    <col min="8967" max="8968" width="8.77734375" style="7" customWidth="1"/>
    <col min="8969" max="8969" width="10.33203125" style="7" customWidth="1"/>
    <col min="8970" max="8972" width="10.77734375" style="7" customWidth="1"/>
    <col min="8973" max="9216" width="8.88671875" style="7"/>
    <col min="9217" max="9218" width="8.77734375" style="7" customWidth="1"/>
    <col min="9219" max="9219" width="10.33203125" style="7" customWidth="1"/>
    <col min="9220" max="9222" width="10.77734375" style="7" customWidth="1"/>
    <col min="9223" max="9224" width="8.77734375" style="7" customWidth="1"/>
    <col min="9225" max="9225" width="10.33203125" style="7" customWidth="1"/>
    <col min="9226" max="9228" width="10.77734375" style="7" customWidth="1"/>
    <col min="9229" max="9472" width="8.88671875" style="7"/>
    <col min="9473" max="9474" width="8.77734375" style="7" customWidth="1"/>
    <col min="9475" max="9475" width="10.33203125" style="7" customWidth="1"/>
    <col min="9476" max="9478" width="10.77734375" style="7" customWidth="1"/>
    <col min="9479" max="9480" width="8.77734375" style="7" customWidth="1"/>
    <col min="9481" max="9481" width="10.33203125" style="7" customWidth="1"/>
    <col min="9482" max="9484" width="10.77734375" style="7" customWidth="1"/>
    <col min="9485" max="9728" width="8.88671875" style="7"/>
    <col min="9729" max="9730" width="8.77734375" style="7" customWidth="1"/>
    <col min="9731" max="9731" width="10.33203125" style="7" customWidth="1"/>
    <col min="9732" max="9734" width="10.77734375" style="7" customWidth="1"/>
    <col min="9735" max="9736" width="8.77734375" style="7" customWidth="1"/>
    <col min="9737" max="9737" width="10.33203125" style="7" customWidth="1"/>
    <col min="9738" max="9740" width="10.77734375" style="7" customWidth="1"/>
    <col min="9741" max="9984" width="8.88671875" style="7"/>
    <col min="9985" max="9986" width="8.77734375" style="7" customWidth="1"/>
    <col min="9987" max="9987" width="10.33203125" style="7" customWidth="1"/>
    <col min="9988" max="9990" width="10.77734375" style="7" customWidth="1"/>
    <col min="9991" max="9992" width="8.77734375" style="7" customWidth="1"/>
    <col min="9993" max="9993" width="10.33203125" style="7" customWidth="1"/>
    <col min="9994" max="9996" width="10.77734375" style="7" customWidth="1"/>
    <col min="9997" max="10240" width="8.88671875" style="7"/>
    <col min="10241" max="10242" width="8.77734375" style="7" customWidth="1"/>
    <col min="10243" max="10243" width="10.33203125" style="7" customWidth="1"/>
    <col min="10244" max="10246" width="10.77734375" style="7" customWidth="1"/>
    <col min="10247" max="10248" width="8.77734375" style="7" customWidth="1"/>
    <col min="10249" max="10249" width="10.33203125" style="7" customWidth="1"/>
    <col min="10250" max="10252" width="10.77734375" style="7" customWidth="1"/>
    <col min="10253" max="10496" width="8.88671875" style="7"/>
    <col min="10497" max="10498" width="8.77734375" style="7" customWidth="1"/>
    <col min="10499" max="10499" width="10.33203125" style="7" customWidth="1"/>
    <col min="10500" max="10502" width="10.77734375" style="7" customWidth="1"/>
    <col min="10503" max="10504" width="8.77734375" style="7" customWidth="1"/>
    <col min="10505" max="10505" width="10.33203125" style="7" customWidth="1"/>
    <col min="10506" max="10508" width="10.77734375" style="7" customWidth="1"/>
    <col min="10509" max="10752" width="8.88671875" style="7"/>
    <col min="10753" max="10754" width="8.77734375" style="7" customWidth="1"/>
    <col min="10755" max="10755" width="10.33203125" style="7" customWidth="1"/>
    <col min="10756" max="10758" width="10.77734375" style="7" customWidth="1"/>
    <col min="10759" max="10760" width="8.77734375" style="7" customWidth="1"/>
    <col min="10761" max="10761" width="10.33203125" style="7" customWidth="1"/>
    <col min="10762" max="10764" width="10.77734375" style="7" customWidth="1"/>
    <col min="10765" max="11008" width="8.88671875" style="7"/>
    <col min="11009" max="11010" width="8.77734375" style="7" customWidth="1"/>
    <col min="11011" max="11011" width="10.33203125" style="7" customWidth="1"/>
    <col min="11012" max="11014" width="10.77734375" style="7" customWidth="1"/>
    <col min="11015" max="11016" width="8.77734375" style="7" customWidth="1"/>
    <col min="11017" max="11017" width="10.33203125" style="7" customWidth="1"/>
    <col min="11018" max="11020" width="10.77734375" style="7" customWidth="1"/>
    <col min="11021" max="11264" width="8.88671875" style="7"/>
    <col min="11265" max="11266" width="8.77734375" style="7" customWidth="1"/>
    <col min="11267" max="11267" width="10.33203125" style="7" customWidth="1"/>
    <col min="11268" max="11270" width="10.77734375" style="7" customWidth="1"/>
    <col min="11271" max="11272" width="8.77734375" style="7" customWidth="1"/>
    <col min="11273" max="11273" width="10.33203125" style="7" customWidth="1"/>
    <col min="11274" max="11276" width="10.77734375" style="7" customWidth="1"/>
    <col min="11277" max="11520" width="8.88671875" style="7"/>
    <col min="11521" max="11522" width="8.77734375" style="7" customWidth="1"/>
    <col min="11523" max="11523" width="10.33203125" style="7" customWidth="1"/>
    <col min="11524" max="11526" width="10.77734375" style="7" customWidth="1"/>
    <col min="11527" max="11528" width="8.77734375" style="7" customWidth="1"/>
    <col min="11529" max="11529" width="10.33203125" style="7" customWidth="1"/>
    <col min="11530" max="11532" width="10.77734375" style="7" customWidth="1"/>
    <col min="11533" max="11776" width="8.88671875" style="7"/>
    <col min="11777" max="11778" width="8.77734375" style="7" customWidth="1"/>
    <col min="11779" max="11779" width="10.33203125" style="7" customWidth="1"/>
    <col min="11780" max="11782" width="10.77734375" style="7" customWidth="1"/>
    <col min="11783" max="11784" width="8.77734375" style="7" customWidth="1"/>
    <col min="11785" max="11785" width="10.33203125" style="7" customWidth="1"/>
    <col min="11786" max="11788" width="10.77734375" style="7" customWidth="1"/>
    <col min="11789" max="12032" width="8.88671875" style="7"/>
    <col min="12033" max="12034" width="8.77734375" style="7" customWidth="1"/>
    <col min="12035" max="12035" width="10.33203125" style="7" customWidth="1"/>
    <col min="12036" max="12038" width="10.77734375" style="7" customWidth="1"/>
    <col min="12039" max="12040" width="8.77734375" style="7" customWidth="1"/>
    <col min="12041" max="12041" width="10.33203125" style="7" customWidth="1"/>
    <col min="12042" max="12044" width="10.77734375" style="7" customWidth="1"/>
    <col min="12045" max="12288" width="8.88671875" style="7"/>
    <col min="12289" max="12290" width="8.77734375" style="7" customWidth="1"/>
    <col min="12291" max="12291" width="10.33203125" style="7" customWidth="1"/>
    <col min="12292" max="12294" width="10.77734375" style="7" customWidth="1"/>
    <col min="12295" max="12296" width="8.77734375" style="7" customWidth="1"/>
    <col min="12297" max="12297" width="10.33203125" style="7" customWidth="1"/>
    <col min="12298" max="12300" width="10.77734375" style="7" customWidth="1"/>
    <col min="12301" max="12544" width="8.88671875" style="7"/>
    <col min="12545" max="12546" width="8.77734375" style="7" customWidth="1"/>
    <col min="12547" max="12547" width="10.33203125" style="7" customWidth="1"/>
    <col min="12548" max="12550" width="10.77734375" style="7" customWidth="1"/>
    <col min="12551" max="12552" width="8.77734375" style="7" customWidth="1"/>
    <col min="12553" max="12553" width="10.33203125" style="7" customWidth="1"/>
    <col min="12554" max="12556" width="10.77734375" style="7" customWidth="1"/>
    <col min="12557" max="12800" width="8.88671875" style="7"/>
    <col min="12801" max="12802" width="8.77734375" style="7" customWidth="1"/>
    <col min="12803" max="12803" width="10.33203125" style="7" customWidth="1"/>
    <col min="12804" max="12806" width="10.77734375" style="7" customWidth="1"/>
    <col min="12807" max="12808" width="8.77734375" style="7" customWidth="1"/>
    <col min="12809" max="12809" width="10.33203125" style="7" customWidth="1"/>
    <col min="12810" max="12812" width="10.77734375" style="7" customWidth="1"/>
    <col min="12813" max="13056" width="8.88671875" style="7"/>
    <col min="13057" max="13058" width="8.77734375" style="7" customWidth="1"/>
    <col min="13059" max="13059" width="10.33203125" style="7" customWidth="1"/>
    <col min="13060" max="13062" width="10.77734375" style="7" customWidth="1"/>
    <col min="13063" max="13064" width="8.77734375" style="7" customWidth="1"/>
    <col min="13065" max="13065" width="10.33203125" style="7" customWidth="1"/>
    <col min="13066" max="13068" width="10.77734375" style="7" customWidth="1"/>
    <col min="13069" max="13312" width="8.88671875" style="7"/>
    <col min="13313" max="13314" width="8.77734375" style="7" customWidth="1"/>
    <col min="13315" max="13315" width="10.33203125" style="7" customWidth="1"/>
    <col min="13316" max="13318" width="10.77734375" style="7" customWidth="1"/>
    <col min="13319" max="13320" width="8.77734375" style="7" customWidth="1"/>
    <col min="13321" max="13321" width="10.33203125" style="7" customWidth="1"/>
    <col min="13322" max="13324" width="10.77734375" style="7" customWidth="1"/>
    <col min="13325" max="13568" width="8.88671875" style="7"/>
    <col min="13569" max="13570" width="8.77734375" style="7" customWidth="1"/>
    <col min="13571" max="13571" width="10.33203125" style="7" customWidth="1"/>
    <col min="13572" max="13574" width="10.77734375" style="7" customWidth="1"/>
    <col min="13575" max="13576" width="8.77734375" style="7" customWidth="1"/>
    <col min="13577" max="13577" width="10.33203125" style="7" customWidth="1"/>
    <col min="13578" max="13580" width="10.77734375" style="7" customWidth="1"/>
    <col min="13581" max="13824" width="8.88671875" style="7"/>
    <col min="13825" max="13826" width="8.77734375" style="7" customWidth="1"/>
    <col min="13827" max="13827" width="10.33203125" style="7" customWidth="1"/>
    <col min="13828" max="13830" width="10.77734375" style="7" customWidth="1"/>
    <col min="13831" max="13832" width="8.77734375" style="7" customWidth="1"/>
    <col min="13833" max="13833" width="10.33203125" style="7" customWidth="1"/>
    <col min="13834" max="13836" width="10.77734375" style="7" customWidth="1"/>
    <col min="13837" max="14080" width="8.88671875" style="7"/>
    <col min="14081" max="14082" width="8.77734375" style="7" customWidth="1"/>
    <col min="14083" max="14083" width="10.33203125" style="7" customWidth="1"/>
    <col min="14084" max="14086" width="10.77734375" style="7" customWidth="1"/>
    <col min="14087" max="14088" width="8.77734375" style="7" customWidth="1"/>
    <col min="14089" max="14089" width="10.33203125" style="7" customWidth="1"/>
    <col min="14090" max="14092" width="10.77734375" style="7" customWidth="1"/>
    <col min="14093" max="14336" width="8.88671875" style="7"/>
    <col min="14337" max="14338" width="8.77734375" style="7" customWidth="1"/>
    <col min="14339" max="14339" width="10.33203125" style="7" customWidth="1"/>
    <col min="14340" max="14342" width="10.77734375" style="7" customWidth="1"/>
    <col min="14343" max="14344" width="8.77734375" style="7" customWidth="1"/>
    <col min="14345" max="14345" width="10.33203125" style="7" customWidth="1"/>
    <col min="14346" max="14348" width="10.77734375" style="7" customWidth="1"/>
    <col min="14349" max="14592" width="8.88671875" style="7"/>
    <col min="14593" max="14594" width="8.77734375" style="7" customWidth="1"/>
    <col min="14595" max="14595" width="10.33203125" style="7" customWidth="1"/>
    <col min="14596" max="14598" width="10.77734375" style="7" customWidth="1"/>
    <col min="14599" max="14600" width="8.77734375" style="7" customWidth="1"/>
    <col min="14601" max="14601" width="10.33203125" style="7" customWidth="1"/>
    <col min="14602" max="14604" width="10.77734375" style="7" customWidth="1"/>
    <col min="14605" max="14848" width="8.88671875" style="7"/>
    <col min="14849" max="14850" width="8.77734375" style="7" customWidth="1"/>
    <col min="14851" max="14851" width="10.33203125" style="7" customWidth="1"/>
    <col min="14852" max="14854" width="10.77734375" style="7" customWidth="1"/>
    <col min="14855" max="14856" width="8.77734375" style="7" customWidth="1"/>
    <col min="14857" max="14857" width="10.33203125" style="7" customWidth="1"/>
    <col min="14858" max="14860" width="10.77734375" style="7" customWidth="1"/>
    <col min="14861" max="15104" width="8.88671875" style="7"/>
    <col min="15105" max="15106" width="8.77734375" style="7" customWidth="1"/>
    <col min="15107" max="15107" width="10.33203125" style="7" customWidth="1"/>
    <col min="15108" max="15110" width="10.77734375" style="7" customWidth="1"/>
    <col min="15111" max="15112" width="8.77734375" style="7" customWidth="1"/>
    <col min="15113" max="15113" width="10.33203125" style="7" customWidth="1"/>
    <col min="15114" max="15116" width="10.77734375" style="7" customWidth="1"/>
    <col min="15117" max="15360" width="8.88671875" style="7"/>
    <col min="15361" max="15362" width="8.77734375" style="7" customWidth="1"/>
    <col min="15363" max="15363" width="10.33203125" style="7" customWidth="1"/>
    <col min="15364" max="15366" width="10.77734375" style="7" customWidth="1"/>
    <col min="15367" max="15368" width="8.77734375" style="7" customWidth="1"/>
    <col min="15369" max="15369" width="10.33203125" style="7" customWidth="1"/>
    <col min="15370" max="15372" width="10.77734375" style="7" customWidth="1"/>
    <col min="15373" max="15616" width="8.88671875" style="7"/>
    <col min="15617" max="15618" width="8.77734375" style="7" customWidth="1"/>
    <col min="15619" max="15619" width="10.33203125" style="7" customWidth="1"/>
    <col min="15620" max="15622" width="10.77734375" style="7" customWidth="1"/>
    <col min="15623" max="15624" width="8.77734375" style="7" customWidth="1"/>
    <col min="15625" max="15625" width="10.33203125" style="7" customWidth="1"/>
    <col min="15626" max="15628" width="10.77734375" style="7" customWidth="1"/>
    <col min="15629" max="15872" width="8.88671875" style="7"/>
    <col min="15873" max="15874" width="8.77734375" style="7" customWidth="1"/>
    <col min="15875" max="15875" width="10.33203125" style="7" customWidth="1"/>
    <col min="15876" max="15878" width="10.77734375" style="7" customWidth="1"/>
    <col min="15879" max="15880" width="8.77734375" style="7" customWidth="1"/>
    <col min="15881" max="15881" width="10.33203125" style="7" customWidth="1"/>
    <col min="15882" max="15884" width="10.77734375" style="7" customWidth="1"/>
    <col min="15885" max="16128" width="8.88671875" style="7"/>
    <col min="16129" max="16130" width="8.77734375" style="7" customWidth="1"/>
    <col min="16131" max="16131" width="10.33203125" style="7" customWidth="1"/>
    <col min="16132" max="16134" width="10.77734375" style="7" customWidth="1"/>
    <col min="16135" max="16136" width="8.77734375" style="7" customWidth="1"/>
    <col min="16137" max="16137" width="10.33203125" style="7" customWidth="1"/>
    <col min="16138" max="16140" width="10.77734375" style="7" customWidth="1"/>
    <col min="16141" max="16384" width="8.88671875" style="7"/>
  </cols>
  <sheetData>
    <row r="1" spans="1:14" ht="30" customHeight="1" x14ac:dyDescent="0.15">
      <c r="A1" s="440" t="s">
        <v>311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4" ht="15" customHeight="1" x14ac:dyDescent="0.1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5" customHeight="1" x14ac:dyDescent="0.15">
      <c r="A3" s="442" t="s">
        <v>70</v>
      </c>
      <c r="B3" s="442"/>
      <c r="C3" s="442"/>
      <c r="D3" s="22"/>
      <c r="E3" s="22"/>
      <c r="F3" s="22"/>
      <c r="G3" s="23"/>
      <c r="H3" s="23"/>
      <c r="I3" s="23"/>
      <c r="J3" s="24"/>
      <c r="K3" s="24"/>
      <c r="L3" s="25" t="s">
        <v>33</v>
      </c>
    </row>
    <row r="4" spans="1:14" ht="24.95" customHeight="1" x14ac:dyDescent="0.15">
      <c r="A4" s="443" t="s">
        <v>71</v>
      </c>
      <c r="B4" s="443"/>
      <c r="C4" s="443"/>
      <c r="D4" s="444" t="s">
        <v>309</v>
      </c>
      <c r="E4" s="444" t="s">
        <v>310</v>
      </c>
      <c r="F4" s="445" t="s">
        <v>72</v>
      </c>
      <c r="G4" s="446" t="s">
        <v>71</v>
      </c>
      <c r="H4" s="443"/>
      <c r="I4" s="443"/>
      <c r="J4" s="444" t="str">
        <f>D4</f>
        <v>2차추경
예산(A)</v>
      </c>
      <c r="K4" s="444" t="str">
        <f>E4</f>
        <v>3차추경
예산(B)</v>
      </c>
      <c r="L4" s="447" t="s">
        <v>72</v>
      </c>
    </row>
    <row r="5" spans="1:14" ht="24.95" customHeight="1" x14ac:dyDescent="0.15">
      <c r="A5" s="169" t="s">
        <v>73</v>
      </c>
      <c r="B5" s="169" t="s">
        <v>74</v>
      </c>
      <c r="C5" s="169" t="s">
        <v>75</v>
      </c>
      <c r="D5" s="444"/>
      <c r="E5" s="444"/>
      <c r="F5" s="445"/>
      <c r="G5" s="170" t="s">
        <v>73</v>
      </c>
      <c r="H5" s="169" t="s">
        <v>74</v>
      </c>
      <c r="I5" s="169" t="s">
        <v>75</v>
      </c>
      <c r="J5" s="444"/>
      <c r="K5" s="444"/>
      <c r="L5" s="447"/>
    </row>
    <row r="6" spans="1:14" ht="24.95" customHeight="1" x14ac:dyDescent="0.15">
      <c r="A6" s="450" t="s">
        <v>250</v>
      </c>
      <c r="B6" s="451"/>
      <c r="C6" s="451"/>
      <c r="D6" s="124">
        <f>SUM(D7,D13,D16,D21,D25,D28,D32,D36)</f>
        <v>490500</v>
      </c>
      <c r="E6" s="124">
        <f>SUM(E7,E16,E13,E21,E25,E28,E32,E36)</f>
        <v>480000</v>
      </c>
      <c r="F6" s="18">
        <f>SUM(F7,F16,F13,F21,F25,F28,F32,F36)</f>
        <v>-10500</v>
      </c>
      <c r="G6" s="452" t="s">
        <v>251</v>
      </c>
      <c r="H6" s="451"/>
      <c r="I6" s="451"/>
      <c r="J6" s="124">
        <f>SUM(J7,J24,J41,J44,J29,J48,J51)</f>
        <v>490500</v>
      </c>
      <c r="K6" s="124">
        <f>SUM(K7,K24,K41,K44,K29,K48,K51)</f>
        <v>480000</v>
      </c>
      <c r="L6" s="124">
        <f>SUM(L7,L24,L41,L44,L29,L48,L51)</f>
        <v>-10500</v>
      </c>
    </row>
    <row r="7" spans="1:14" ht="24" customHeight="1" x14ac:dyDescent="0.15">
      <c r="A7" s="375" t="s">
        <v>142</v>
      </c>
      <c r="B7" s="448" t="s">
        <v>143</v>
      </c>
      <c r="C7" s="449"/>
      <c r="D7" s="211">
        <f>SUM(D8)</f>
        <v>102455</v>
      </c>
      <c r="E7" s="211">
        <f>SUM(E8)</f>
        <v>103703</v>
      </c>
      <c r="F7" s="20">
        <f t="shared" ref="F7:F12" si="0">E7-D7</f>
        <v>1248</v>
      </c>
      <c r="G7" s="374" t="s">
        <v>144</v>
      </c>
      <c r="H7" s="448" t="s">
        <v>143</v>
      </c>
      <c r="I7" s="449"/>
      <c r="J7" s="211">
        <f>SUM(J8,J14,J17)</f>
        <v>391284</v>
      </c>
      <c r="K7" s="211">
        <f>SUM(K8,K14,K17)</f>
        <v>390230</v>
      </c>
      <c r="L7" s="211">
        <f>K7-J7</f>
        <v>-1054</v>
      </c>
    </row>
    <row r="8" spans="1:14" ht="24" customHeight="1" x14ac:dyDescent="0.15">
      <c r="A8" s="453" t="s">
        <v>145</v>
      </c>
      <c r="B8" s="375" t="s">
        <v>146</v>
      </c>
      <c r="C8" s="8" t="s">
        <v>147</v>
      </c>
      <c r="D8" s="127">
        <f>SUM(D9:D12)</f>
        <v>102455</v>
      </c>
      <c r="E8" s="127">
        <f>SUM(E9:E12)</f>
        <v>103703</v>
      </c>
      <c r="F8" s="128">
        <f>E8-D8</f>
        <v>1248</v>
      </c>
      <c r="G8" s="66" t="s">
        <v>144</v>
      </c>
      <c r="H8" s="379" t="s">
        <v>148</v>
      </c>
      <c r="I8" s="8" t="s">
        <v>11</v>
      </c>
      <c r="J8" s="127">
        <f>SUM(J9:J13)</f>
        <v>354273</v>
      </c>
      <c r="K8" s="127">
        <f>SUM(K9:K13)</f>
        <v>354989</v>
      </c>
      <c r="L8" s="127">
        <f t="shared" ref="L8:L40" si="1">K8-J8</f>
        <v>716</v>
      </c>
    </row>
    <row r="9" spans="1:14" ht="24" customHeight="1" x14ac:dyDescent="0.15">
      <c r="A9" s="453"/>
      <c r="B9" s="453" t="s">
        <v>212</v>
      </c>
      <c r="C9" s="126" t="s">
        <v>150</v>
      </c>
      <c r="D9" s="372">
        <f>'하회원入 '!D9:D16</f>
        <v>47962</v>
      </c>
      <c r="E9" s="372">
        <f>'하회원入 '!E9:E16</f>
        <v>49124</v>
      </c>
      <c r="F9" s="129">
        <f t="shared" si="0"/>
        <v>1162</v>
      </c>
      <c r="G9" s="66"/>
      <c r="H9" s="67" t="s">
        <v>151</v>
      </c>
      <c r="I9" s="120" t="s">
        <v>76</v>
      </c>
      <c r="J9" s="372">
        <f>하회원出!D9</f>
        <v>257411</v>
      </c>
      <c r="K9" s="372">
        <f>하회원出!E9</f>
        <v>257195</v>
      </c>
      <c r="L9" s="372">
        <f t="shared" si="1"/>
        <v>-216</v>
      </c>
    </row>
    <row r="10" spans="1:14" ht="24" customHeight="1" x14ac:dyDescent="0.15">
      <c r="A10" s="453"/>
      <c r="B10" s="453"/>
      <c r="C10" s="126" t="s">
        <v>152</v>
      </c>
      <c r="D10" s="372">
        <v>11035</v>
      </c>
      <c r="E10" s="372">
        <v>8121</v>
      </c>
      <c r="F10" s="129">
        <f t="shared" si="0"/>
        <v>-2914</v>
      </c>
      <c r="G10" s="66"/>
      <c r="H10" s="67"/>
      <c r="I10" s="120" t="s">
        <v>49</v>
      </c>
      <c r="J10" s="372">
        <f>하회원出!D27</f>
        <v>43269</v>
      </c>
      <c r="K10" s="372">
        <f>하회원出!E27</f>
        <v>44989</v>
      </c>
      <c r="L10" s="372">
        <f t="shared" si="1"/>
        <v>1720</v>
      </c>
    </row>
    <row r="11" spans="1:14" ht="24" customHeight="1" x14ac:dyDescent="0.15">
      <c r="A11" s="453"/>
      <c r="B11" s="453"/>
      <c r="C11" s="126" t="s">
        <v>98</v>
      </c>
      <c r="D11" s="372">
        <v>1458</v>
      </c>
      <c r="E11" s="372">
        <f>'하회원入 '!E20</f>
        <v>1458</v>
      </c>
      <c r="F11" s="129">
        <f t="shared" si="0"/>
        <v>0</v>
      </c>
      <c r="G11" s="66"/>
      <c r="H11" s="67"/>
      <c r="I11" s="126" t="s">
        <v>154</v>
      </c>
      <c r="J11" s="372">
        <f>하회원出!D62</f>
        <v>23315</v>
      </c>
      <c r="K11" s="372">
        <f>하회원出!E62</f>
        <v>23357</v>
      </c>
      <c r="L11" s="372">
        <f t="shared" si="1"/>
        <v>42</v>
      </c>
    </row>
    <row r="12" spans="1:14" ht="24" customHeight="1" x14ac:dyDescent="0.15">
      <c r="A12" s="454"/>
      <c r="B12" s="454"/>
      <c r="C12" s="120" t="s">
        <v>153</v>
      </c>
      <c r="D12" s="372">
        <f>'하회원入 '!D22</f>
        <v>42000</v>
      </c>
      <c r="E12" s="372">
        <f>'하회원入 '!E22</f>
        <v>45000</v>
      </c>
      <c r="F12" s="129">
        <f t="shared" si="0"/>
        <v>3000</v>
      </c>
      <c r="G12" s="66"/>
      <c r="H12" s="67"/>
      <c r="I12" s="126" t="s">
        <v>358</v>
      </c>
      <c r="J12" s="372">
        <f>하회원出!D64</f>
        <v>27458</v>
      </c>
      <c r="K12" s="372">
        <f>하회원出!E64</f>
        <v>27508</v>
      </c>
      <c r="L12" s="372">
        <f t="shared" si="1"/>
        <v>50</v>
      </c>
    </row>
    <row r="13" spans="1:14" ht="24" customHeight="1" x14ac:dyDescent="0.15">
      <c r="A13" s="379" t="s">
        <v>263</v>
      </c>
      <c r="B13" s="448" t="s">
        <v>3</v>
      </c>
      <c r="C13" s="449"/>
      <c r="D13" s="211">
        <f>SUM(D14)</f>
        <v>800</v>
      </c>
      <c r="E13" s="211">
        <f>SUM(E14)</f>
        <v>0</v>
      </c>
      <c r="F13" s="20">
        <f>E13-D13</f>
        <v>-800</v>
      </c>
      <c r="G13" s="66"/>
      <c r="H13" s="67"/>
      <c r="I13" s="126" t="s">
        <v>158</v>
      </c>
      <c r="J13" s="372">
        <f>하회원出!D70</f>
        <v>2820</v>
      </c>
      <c r="K13" s="372">
        <f>하회원出!E70</f>
        <v>1940</v>
      </c>
      <c r="L13" s="372">
        <f t="shared" si="1"/>
        <v>-880</v>
      </c>
      <c r="N13" s="37" t="s">
        <v>4</v>
      </c>
    </row>
    <row r="14" spans="1:14" ht="24" customHeight="1" x14ac:dyDescent="0.15">
      <c r="A14" s="368" t="s">
        <v>145</v>
      </c>
      <c r="B14" s="379" t="s">
        <v>263</v>
      </c>
      <c r="C14" s="8" t="s">
        <v>11</v>
      </c>
      <c r="D14" s="127">
        <f>SUM(D15)</f>
        <v>800</v>
      </c>
      <c r="E14" s="127">
        <f>SUM(E15)</f>
        <v>0</v>
      </c>
      <c r="F14" s="128">
        <f>SUM(F15)</f>
        <v>-800</v>
      </c>
      <c r="G14" s="66"/>
      <c r="H14" s="379" t="s">
        <v>36</v>
      </c>
      <c r="I14" s="8" t="s">
        <v>159</v>
      </c>
      <c r="J14" s="127">
        <f>SUM(J15:J16)</f>
        <v>3030</v>
      </c>
      <c r="K14" s="127">
        <f>SUM(K15:K16)</f>
        <v>2200</v>
      </c>
      <c r="L14" s="127">
        <f>K14-J14</f>
        <v>-830</v>
      </c>
    </row>
    <row r="15" spans="1:14" ht="24" customHeight="1" x14ac:dyDescent="0.15">
      <c r="A15" s="368"/>
      <c r="B15" s="381"/>
      <c r="C15" s="126" t="s">
        <v>263</v>
      </c>
      <c r="D15" s="372">
        <f>'하회원入 '!D26</f>
        <v>800</v>
      </c>
      <c r="E15" s="372">
        <f>'하회원入 '!E26</f>
        <v>0</v>
      </c>
      <c r="F15" s="129">
        <f>E15-D15</f>
        <v>-800</v>
      </c>
      <c r="G15" s="66"/>
      <c r="H15" s="368" t="s">
        <v>161</v>
      </c>
      <c r="I15" s="120" t="s">
        <v>162</v>
      </c>
      <c r="J15" s="372">
        <f>하회원出!D78</f>
        <v>1000</v>
      </c>
      <c r="K15" s="372">
        <f>하회원出!E78</f>
        <v>1200</v>
      </c>
      <c r="L15" s="372">
        <f t="shared" si="1"/>
        <v>200</v>
      </c>
    </row>
    <row r="16" spans="1:14" ht="24" customHeight="1" x14ac:dyDescent="0.15">
      <c r="A16" s="379" t="s">
        <v>155</v>
      </c>
      <c r="B16" s="448" t="s">
        <v>3</v>
      </c>
      <c r="C16" s="449"/>
      <c r="D16" s="211">
        <f>SUM(D17)</f>
        <v>2300</v>
      </c>
      <c r="E16" s="211">
        <f>SUM(E17)</f>
        <v>2300</v>
      </c>
      <c r="F16" s="20">
        <f>E16-D16</f>
        <v>0</v>
      </c>
      <c r="G16" s="66"/>
      <c r="H16" s="369"/>
      <c r="I16" s="120" t="s">
        <v>164</v>
      </c>
      <c r="J16" s="372">
        <f>하회원出!D80</f>
        <v>2030</v>
      </c>
      <c r="K16" s="372">
        <f>하회원出!E80</f>
        <v>1000</v>
      </c>
      <c r="L16" s="372">
        <f t="shared" si="1"/>
        <v>-1030</v>
      </c>
    </row>
    <row r="17" spans="1:12" ht="24" customHeight="1" x14ac:dyDescent="0.15">
      <c r="A17" s="368" t="s">
        <v>149</v>
      </c>
      <c r="B17" s="379" t="s">
        <v>156</v>
      </c>
      <c r="C17" s="8" t="s">
        <v>157</v>
      </c>
      <c r="D17" s="127">
        <f>SUM(D18:D20)</f>
        <v>2300</v>
      </c>
      <c r="E17" s="127">
        <f>SUM(E18:E20)</f>
        <v>2300</v>
      </c>
      <c r="F17" s="128">
        <f>SUM(F18:F20)</f>
        <v>0</v>
      </c>
      <c r="G17" s="66"/>
      <c r="H17" s="379" t="s">
        <v>165</v>
      </c>
      <c r="I17" s="8" t="s">
        <v>157</v>
      </c>
      <c r="J17" s="127">
        <f>SUM(J18:J23)</f>
        <v>33981</v>
      </c>
      <c r="K17" s="127">
        <f>SUM(K18:K23)</f>
        <v>33041</v>
      </c>
      <c r="L17" s="127">
        <f t="shared" si="1"/>
        <v>-940</v>
      </c>
    </row>
    <row r="18" spans="1:12" ht="24" customHeight="1" x14ac:dyDescent="0.15">
      <c r="A18" s="368"/>
      <c r="B18" s="381"/>
      <c r="C18" s="126" t="s">
        <v>160</v>
      </c>
      <c r="D18" s="372">
        <f>'하회원入 '!D30</f>
        <v>500</v>
      </c>
      <c r="E18" s="372">
        <f>'하회원入 '!E30</f>
        <v>250</v>
      </c>
      <c r="F18" s="129">
        <f>E18-D18</f>
        <v>-250</v>
      </c>
      <c r="G18" s="66"/>
      <c r="H18" s="368" t="s">
        <v>39</v>
      </c>
      <c r="I18" s="120" t="s">
        <v>77</v>
      </c>
      <c r="J18" s="372">
        <f>하회원出!D87</f>
        <v>700</v>
      </c>
      <c r="K18" s="372">
        <f>하회원出!E87</f>
        <v>500</v>
      </c>
      <c r="L18" s="372">
        <f t="shared" si="1"/>
        <v>-200</v>
      </c>
    </row>
    <row r="19" spans="1:12" ht="24" customHeight="1" x14ac:dyDescent="0.15">
      <c r="A19" s="368"/>
      <c r="B19" s="363"/>
      <c r="C19" s="126" t="s">
        <v>163</v>
      </c>
      <c r="D19" s="372">
        <f>'하회원入 '!D32</f>
        <v>1800</v>
      </c>
      <c r="E19" s="372">
        <f>'하회원入 '!E32</f>
        <v>2050</v>
      </c>
      <c r="F19" s="129">
        <f>E19-D19</f>
        <v>250</v>
      </c>
      <c r="G19" s="66"/>
      <c r="H19" s="368"/>
      <c r="I19" s="126" t="s">
        <v>355</v>
      </c>
      <c r="J19" s="372">
        <f>하회원出!D89</f>
        <v>5761</v>
      </c>
      <c r="K19" s="372">
        <f>하회원出!E89</f>
        <v>6641</v>
      </c>
      <c r="L19" s="372">
        <f t="shared" si="1"/>
        <v>880</v>
      </c>
    </row>
    <row r="20" spans="1:12" ht="24" customHeight="1" x14ac:dyDescent="0.15">
      <c r="A20" s="368"/>
      <c r="B20" s="363"/>
      <c r="C20" s="126" t="s">
        <v>209</v>
      </c>
      <c r="D20" s="372">
        <f>'하회원入 '!D35</f>
        <v>0</v>
      </c>
      <c r="E20" s="372">
        <f>'하회원入 '!E35</f>
        <v>0</v>
      </c>
      <c r="F20" s="129">
        <f>E20-D20</f>
        <v>0</v>
      </c>
      <c r="G20" s="66"/>
      <c r="H20" s="368"/>
      <c r="I20" s="380" t="s">
        <v>78</v>
      </c>
      <c r="J20" s="371">
        <f>하회원出!D107</f>
        <v>6000</v>
      </c>
      <c r="K20" s="371">
        <f>하회원出!E107</f>
        <v>5760</v>
      </c>
      <c r="L20" s="371">
        <f t="shared" si="1"/>
        <v>-240</v>
      </c>
    </row>
    <row r="21" spans="1:12" ht="24" customHeight="1" x14ac:dyDescent="0.15">
      <c r="A21" s="38" t="s">
        <v>16</v>
      </c>
      <c r="B21" s="448" t="s">
        <v>3</v>
      </c>
      <c r="C21" s="449"/>
      <c r="D21" s="211">
        <f>SUM(D22)</f>
        <v>4000</v>
      </c>
      <c r="E21" s="211">
        <f>SUM(E22)</f>
        <v>4000</v>
      </c>
      <c r="F21" s="20">
        <f t="shared" ref="F21:F39" si="2">E21-D21</f>
        <v>0</v>
      </c>
      <c r="G21" s="66"/>
      <c r="H21" s="368"/>
      <c r="I21" s="380" t="s">
        <v>79</v>
      </c>
      <c r="J21" s="371">
        <f>하회원出!D110</f>
        <v>3600</v>
      </c>
      <c r="K21" s="371">
        <f>하회원出!E110</f>
        <v>3400</v>
      </c>
      <c r="L21" s="371">
        <f t="shared" si="1"/>
        <v>-200</v>
      </c>
    </row>
    <row r="22" spans="1:12" ht="24.95" customHeight="1" x14ac:dyDescent="0.15">
      <c r="A22" s="367"/>
      <c r="B22" s="69" t="s">
        <v>166</v>
      </c>
      <c r="C22" s="8" t="s">
        <v>11</v>
      </c>
      <c r="D22" s="127">
        <f>SUM(D23:D24)</f>
        <v>4000</v>
      </c>
      <c r="E22" s="127">
        <f>SUM(E23:E24)</f>
        <v>4000</v>
      </c>
      <c r="F22" s="128">
        <f>E22-D22</f>
        <v>0</v>
      </c>
      <c r="G22" s="353"/>
      <c r="H22" s="380"/>
      <c r="I22" s="120" t="s">
        <v>80</v>
      </c>
      <c r="J22" s="372">
        <f>하회원出!D117</f>
        <v>1200</v>
      </c>
      <c r="K22" s="372">
        <f>하회원出!E117</f>
        <v>1200</v>
      </c>
      <c r="L22" s="372">
        <f t="shared" si="1"/>
        <v>0</v>
      </c>
    </row>
    <row r="23" spans="1:12" ht="24.95" customHeight="1" x14ac:dyDescent="0.15">
      <c r="A23" s="38" t="s">
        <v>16</v>
      </c>
      <c r="B23" s="38" t="s">
        <v>16</v>
      </c>
      <c r="C23" s="46" t="s">
        <v>167</v>
      </c>
      <c r="D23" s="372">
        <f>'하회원入 '!D39</f>
        <v>2000</v>
      </c>
      <c r="E23" s="372">
        <f>'하회원入 '!E39</f>
        <v>2000</v>
      </c>
      <c r="F23" s="129">
        <f>E23-D23</f>
        <v>0</v>
      </c>
      <c r="G23" s="342" t="s">
        <v>30</v>
      </c>
      <c r="H23" s="379" t="s">
        <v>39</v>
      </c>
      <c r="I23" s="126" t="s">
        <v>224</v>
      </c>
      <c r="J23" s="372">
        <f>하회원出!D119</f>
        <v>16720</v>
      </c>
      <c r="K23" s="372">
        <f>하회원出!E119</f>
        <v>15540</v>
      </c>
      <c r="L23" s="372">
        <f t="shared" ref="L23" si="3">K23-J23</f>
        <v>-1180</v>
      </c>
    </row>
    <row r="24" spans="1:12" ht="24.95" customHeight="1" x14ac:dyDescent="0.15">
      <c r="A24" s="366"/>
      <c r="B24" s="366"/>
      <c r="C24" s="69" t="s">
        <v>168</v>
      </c>
      <c r="D24" s="372">
        <f>'하회원入 '!D41</f>
        <v>2000</v>
      </c>
      <c r="E24" s="372">
        <f>'하회원入 '!E41</f>
        <v>2000</v>
      </c>
      <c r="F24" s="129">
        <f t="shared" si="2"/>
        <v>0</v>
      </c>
      <c r="G24" s="374" t="s">
        <v>171</v>
      </c>
      <c r="H24" s="448" t="s">
        <v>172</v>
      </c>
      <c r="I24" s="449"/>
      <c r="J24" s="211">
        <f>SUM(J25)</f>
        <v>22450</v>
      </c>
      <c r="K24" s="211">
        <f>SUM(K25)</f>
        <v>18380</v>
      </c>
      <c r="L24" s="211">
        <f>K24-J24</f>
        <v>-4070</v>
      </c>
    </row>
    <row r="25" spans="1:12" ht="24.95" customHeight="1" x14ac:dyDescent="0.15">
      <c r="A25" s="71" t="s">
        <v>169</v>
      </c>
      <c r="B25" s="448" t="s">
        <v>3</v>
      </c>
      <c r="C25" s="449"/>
      <c r="D25" s="211">
        <f>SUM(D26)</f>
        <v>337075</v>
      </c>
      <c r="E25" s="211">
        <f>SUM(E26)</f>
        <v>321153</v>
      </c>
      <c r="F25" s="20">
        <f>E25-D25</f>
        <v>-15922</v>
      </c>
      <c r="G25" s="66" t="s">
        <v>8</v>
      </c>
      <c r="H25" s="379" t="s">
        <v>45</v>
      </c>
      <c r="I25" s="8" t="s">
        <v>11</v>
      </c>
      <c r="J25" s="127">
        <f>SUM(J26:J28)</f>
        <v>22450</v>
      </c>
      <c r="K25" s="127">
        <f>SUM(K26:K28)</f>
        <v>18380</v>
      </c>
      <c r="L25" s="127">
        <f>K25-J25</f>
        <v>-4070</v>
      </c>
    </row>
    <row r="26" spans="1:12" ht="24.95" customHeight="1" x14ac:dyDescent="0.15">
      <c r="A26" s="72"/>
      <c r="B26" s="73" t="s">
        <v>170</v>
      </c>
      <c r="C26" s="8" t="s">
        <v>157</v>
      </c>
      <c r="D26" s="127">
        <f>SUM(D27)</f>
        <v>337075</v>
      </c>
      <c r="E26" s="127">
        <f>SUM(E27)</f>
        <v>321153</v>
      </c>
      <c r="F26" s="74">
        <f t="shared" si="2"/>
        <v>-15922</v>
      </c>
      <c r="G26" s="66"/>
      <c r="H26" s="67" t="s">
        <v>45</v>
      </c>
      <c r="I26" s="120" t="s">
        <v>45</v>
      </c>
      <c r="J26" s="372">
        <f>하회원出!D127</f>
        <v>15650</v>
      </c>
      <c r="K26" s="372">
        <f>하회원出!E127</f>
        <v>14020</v>
      </c>
      <c r="L26" s="372">
        <f t="shared" si="1"/>
        <v>-1630</v>
      </c>
    </row>
    <row r="27" spans="1:12" ht="24.95" customHeight="1" x14ac:dyDescent="0.15">
      <c r="A27" s="367"/>
      <c r="B27" s="367"/>
      <c r="C27" s="75" t="s">
        <v>81</v>
      </c>
      <c r="D27" s="371">
        <f>'하회원入 '!D45</f>
        <v>337075</v>
      </c>
      <c r="E27" s="371">
        <f>'하회원入 '!E45</f>
        <v>321153</v>
      </c>
      <c r="F27" s="76">
        <f t="shared" si="2"/>
        <v>-15922</v>
      </c>
      <c r="G27" s="66"/>
      <c r="H27" s="67"/>
      <c r="I27" s="380" t="s">
        <v>46</v>
      </c>
      <c r="J27" s="371">
        <f>하회원出!D131</f>
        <v>1300</v>
      </c>
      <c r="K27" s="371">
        <f>하회원出!E131</f>
        <v>360</v>
      </c>
      <c r="L27" s="371">
        <f t="shared" si="1"/>
        <v>-940</v>
      </c>
    </row>
    <row r="28" spans="1:12" ht="24.95" customHeight="1" x14ac:dyDescent="0.15">
      <c r="A28" s="38" t="s">
        <v>15</v>
      </c>
      <c r="B28" s="448" t="s">
        <v>3</v>
      </c>
      <c r="C28" s="449"/>
      <c r="D28" s="211">
        <f>SUM(D29)</f>
        <v>12000</v>
      </c>
      <c r="E28" s="211">
        <f>SUM(E29)</f>
        <v>12000</v>
      </c>
      <c r="F28" s="20">
        <f>E28-D28</f>
        <v>0</v>
      </c>
      <c r="G28" s="70"/>
      <c r="H28" s="68"/>
      <c r="I28" s="126" t="s">
        <v>48</v>
      </c>
      <c r="J28" s="372">
        <f>하회원出!D133</f>
        <v>5500</v>
      </c>
      <c r="K28" s="372">
        <f>하회원出!E133</f>
        <v>4000</v>
      </c>
      <c r="L28" s="372">
        <f t="shared" si="1"/>
        <v>-1500</v>
      </c>
    </row>
    <row r="29" spans="1:12" ht="24.95" customHeight="1" x14ac:dyDescent="0.15">
      <c r="A29" s="77"/>
      <c r="B29" s="366" t="s">
        <v>15</v>
      </c>
      <c r="C29" s="39" t="s">
        <v>11</v>
      </c>
      <c r="D29" s="78">
        <f>SUM(D30:D31)</f>
        <v>12000</v>
      </c>
      <c r="E29" s="78">
        <f>SUM(E30:E31)</f>
        <v>12000</v>
      </c>
      <c r="F29" s="74">
        <f>E29-D29</f>
        <v>0</v>
      </c>
      <c r="G29" s="374" t="s">
        <v>47</v>
      </c>
      <c r="H29" s="448" t="s">
        <v>3</v>
      </c>
      <c r="I29" s="449"/>
      <c r="J29" s="211">
        <f>SUM(J30,J36)</f>
        <v>75760</v>
      </c>
      <c r="K29" s="211">
        <f>SUM(K30,K36)</f>
        <v>70960</v>
      </c>
      <c r="L29" s="211">
        <f>K29-J29</f>
        <v>-4800</v>
      </c>
    </row>
    <row r="30" spans="1:12" ht="24.95" customHeight="1" x14ac:dyDescent="0.15">
      <c r="A30" s="77"/>
      <c r="B30" s="366"/>
      <c r="C30" s="75" t="s">
        <v>21</v>
      </c>
      <c r="D30" s="371">
        <f>'하회원入 '!D72</f>
        <v>0</v>
      </c>
      <c r="E30" s="371">
        <f>'하회원入 '!E72</f>
        <v>0</v>
      </c>
      <c r="F30" s="76">
        <f>E30-D30</f>
        <v>0</v>
      </c>
      <c r="G30" s="365" t="s">
        <v>47</v>
      </c>
      <c r="H30" s="379" t="s">
        <v>39</v>
      </c>
      <c r="I30" s="8" t="s">
        <v>11</v>
      </c>
      <c r="J30" s="127">
        <f>SUM(J31:J35)</f>
        <v>71180</v>
      </c>
      <c r="K30" s="127">
        <f>SUM(K31:K35)</f>
        <v>67780</v>
      </c>
      <c r="L30" s="127">
        <f>K30-J30</f>
        <v>-3400</v>
      </c>
    </row>
    <row r="31" spans="1:12" ht="24.95" customHeight="1" x14ac:dyDescent="0.15">
      <c r="A31" s="79"/>
      <c r="B31" s="367"/>
      <c r="C31" s="80" t="s">
        <v>34</v>
      </c>
      <c r="D31" s="372">
        <f>'하회원入 '!D74</f>
        <v>12000</v>
      </c>
      <c r="E31" s="372">
        <f>'하회원入 '!E74</f>
        <v>12000</v>
      </c>
      <c r="F31" s="129">
        <f>E31-D31</f>
        <v>0</v>
      </c>
      <c r="G31" s="365"/>
      <c r="H31" s="368" t="s">
        <v>7</v>
      </c>
      <c r="I31" s="120" t="s">
        <v>82</v>
      </c>
      <c r="J31" s="372">
        <f>하회원出!D137</f>
        <v>32400</v>
      </c>
      <c r="K31" s="372">
        <f>하회원出!E137</f>
        <v>35400</v>
      </c>
      <c r="L31" s="372">
        <f t="shared" si="1"/>
        <v>3000</v>
      </c>
    </row>
    <row r="32" spans="1:12" ht="24.95" customHeight="1" x14ac:dyDescent="0.15">
      <c r="A32" s="366" t="s">
        <v>17</v>
      </c>
      <c r="B32" s="448" t="s">
        <v>3</v>
      </c>
      <c r="C32" s="449"/>
      <c r="D32" s="81">
        <f>SUM(D33)</f>
        <v>11960</v>
      </c>
      <c r="E32" s="81">
        <f>SUM(E33)</f>
        <v>11960</v>
      </c>
      <c r="F32" s="19">
        <f t="shared" si="2"/>
        <v>0</v>
      </c>
      <c r="G32" s="365"/>
      <c r="H32" s="368"/>
      <c r="I32" s="126" t="s">
        <v>361</v>
      </c>
      <c r="J32" s="372">
        <f>하회원出!D140</f>
        <v>7080</v>
      </c>
      <c r="K32" s="372">
        <f>하회원出!E140</f>
        <v>6960</v>
      </c>
      <c r="L32" s="372">
        <f t="shared" si="1"/>
        <v>-120</v>
      </c>
    </row>
    <row r="33" spans="1:12" ht="24.95" customHeight="1" x14ac:dyDescent="0.15">
      <c r="A33" s="366"/>
      <c r="B33" s="366" t="s">
        <v>17</v>
      </c>
      <c r="C33" s="39" t="s">
        <v>11</v>
      </c>
      <c r="D33" s="78">
        <f>SUM(D34:D35)</f>
        <v>11960</v>
      </c>
      <c r="E33" s="78">
        <f>SUM(E34:E35)</f>
        <v>11960</v>
      </c>
      <c r="F33" s="74">
        <f>E33-D33</f>
        <v>0</v>
      </c>
      <c r="G33" s="365"/>
      <c r="H33" s="368"/>
      <c r="I33" s="379" t="s">
        <v>133</v>
      </c>
      <c r="J33" s="370">
        <f>하회원出!D144</f>
        <v>2300</v>
      </c>
      <c r="K33" s="370">
        <f>하회원出!E144</f>
        <v>1420</v>
      </c>
      <c r="L33" s="370">
        <f t="shared" si="1"/>
        <v>-880</v>
      </c>
    </row>
    <row r="34" spans="1:12" ht="24.95" customHeight="1" x14ac:dyDescent="0.15">
      <c r="A34" s="366"/>
      <c r="B34" s="366"/>
      <c r="C34" s="80" t="s">
        <v>22</v>
      </c>
      <c r="D34" s="372">
        <f>'하회원入 '!D78</f>
        <v>10202</v>
      </c>
      <c r="E34" s="372">
        <f>'하회원入 '!E78</f>
        <v>10202</v>
      </c>
      <c r="F34" s="129">
        <f>E34-D34</f>
        <v>0</v>
      </c>
      <c r="G34" s="365"/>
      <c r="H34" s="368"/>
      <c r="I34" s="120" t="s">
        <v>84</v>
      </c>
      <c r="J34" s="372">
        <f>하회원出!D148</f>
        <v>9600</v>
      </c>
      <c r="K34" s="372">
        <f>하회원出!E148</f>
        <v>9600</v>
      </c>
      <c r="L34" s="372">
        <f t="shared" si="1"/>
        <v>0</v>
      </c>
    </row>
    <row r="35" spans="1:12" ht="24.95" customHeight="1" x14ac:dyDescent="0.15">
      <c r="A35" s="79"/>
      <c r="B35" s="367"/>
      <c r="C35" s="80" t="s">
        <v>35</v>
      </c>
      <c r="D35" s="372">
        <f>'하회원入 '!D82</f>
        <v>1758</v>
      </c>
      <c r="E35" s="372">
        <f>'하회원入 '!E82</f>
        <v>1758</v>
      </c>
      <c r="F35" s="129">
        <f t="shared" si="2"/>
        <v>0</v>
      </c>
      <c r="G35" s="365"/>
      <c r="H35" s="369"/>
      <c r="I35" s="120" t="s">
        <v>43</v>
      </c>
      <c r="J35" s="372">
        <f>하회원出!D150</f>
        <v>19800</v>
      </c>
      <c r="K35" s="372">
        <f>하회원出!E150</f>
        <v>14400</v>
      </c>
      <c r="L35" s="372">
        <f t="shared" si="1"/>
        <v>-5400</v>
      </c>
    </row>
    <row r="36" spans="1:12" ht="24.95" customHeight="1" x14ac:dyDescent="0.15">
      <c r="A36" s="38" t="s">
        <v>14</v>
      </c>
      <c r="B36" s="448" t="s">
        <v>3</v>
      </c>
      <c r="C36" s="449"/>
      <c r="D36" s="211">
        <f>D37</f>
        <v>19910</v>
      </c>
      <c r="E36" s="211">
        <f>E37</f>
        <v>24884</v>
      </c>
      <c r="F36" s="20">
        <f t="shared" si="2"/>
        <v>4974</v>
      </c>
      <c r="G36" s="365"/>
      <c r="H36" s="379" t="s">
        <v>47</v>
      </c>
      <c r="I36" s="8" t="s">
        <v>11</v>
      </c>
      <c r="J36" s="127">
        <f>SUM(J37:J40)</f>
        <v>4580</v>
      </c>
      <c r="K36" s="127">
        <f>SUM(K37:K40)</f>
        <v>3180</v>
      </c>
      <c r="L36" s="127">
        <f>K36-J36</f>
        <v>-1400</v>
      </c>
    </row>
    <row r="37" spans="1:12" ht="24.95" customHeight="1" x14ac:dyDescent="0.15">
      <c r="A37" s="457"/>
      <c r="B37" s="38" t="s">
        <v>14</v>
      </c>
      <c r="C37" s="8" t="s">
        <v>11</v>
      </c>
      <c r="D37" s="127">
        <f>SUM(D38:D39)</f>
        <v>19910</v>
      </c>
      <c r="E37" s="127">
        <f>SUM(E38:E39)</f>
        <v>24884</v>
      </c>
      <c r="F37" s="128">
        <f t="shared" si="2"/>
        <v>4974</v>
      </c>
      <c r="G37" s="365"/>
      <c r="H37" s="381"/>
      <c r="I37" s="126" t="s">
        <v>85</v>
      </c>
      <c r="J37" s="372">
        <f>하회원出!D153</f>
        <v>860</v>
      </c>
      <c r="K37" s="372">
        <f>하회원出!E153</f>
        <v>560</v>
      </c>
      <c r="L37" s="372">
        <f t="shared" si="1"/>
        <v>-300</v>
      </c>
    </row>
    <row r="38" spans="1:12" ht="24.95" customHeight="1" x14ac:dyDescent="0.15">
      <c r="A38" s="457"/>
      <c r="B38" s="457"/>
      <c r="C38" s="80" t="s">
        <v>32</v>
      </c>
      <c r="D38" s="372">
        <f>'하회원入 '!D86</f>
        <v>100</v>
      </c>
      <c r="E38" s="372">
        <f>'하회원入 '!E86</f>
        <v>100</v>
      </c>
      <c r="F38" s="129">
        <f t="shared" si="2"/>
        <v>0</v>
      </c>
      <c r="G38" s="365"/>
      <c r="H38" s="381"/>
      <c r="I38" s="377" t="s">
        <v>86</v>
      </c>
      <c r="J38" s="371">
        <f>하회원出!D157</f>
        <v>2220</v>
      </c>
      <c r="K38" s="371">
        <f>하회원出!E157</f>
        <v>1320</v>
      </c>
      <c r="L38" s="371">
        <f t="shared" si="1"/>
        <v>-900</v>
      </c>
    </row>
    <row r="39" spans="1:12" ht="24.95" customHeight="1" x14ac:dyDescent="0.15">
      <c r="A39" s="458"/>
      <c r="B39" s="458"/>
      <c r="C39" s="69" t="s">
        <v>23</v>
      </c>
      <c r="D39" s="372">
        <f>'하회원入 '!D88</f>
        <v>19810</v>
      </c>
      <c r="E39" s="372">
        <f>'하회원入 '!E88</f>
        <v>24784</v>
      </c>
      <c r="F39" s="129">
        <f t="shared" si="2"/>
        <v>4974</v>
      </c>
      <c r="G39" s="427"/>
      <c r="H39" s="426"/>
      <c r="I39" s="126" t="s">
        <v>362</v>
      </c>
      <c r="J39" s="372">
        <f>하회원出!D166</f>
        <v>0</v>
      </c>
      <c r="K39" s="372">
        <f>하회원出!E166</f>
        <v>0</v>
      </c>
      <c r="L39" s="372">
        <f t="shared" si="1"/>
        <v>0</v>
      </c>
    </row>
    <row r="40" spans="1:12" ht="24.95" customHeight="1" x14ac:dyDescent="0.15">
      <c r="A40" s="459" t="s">
        <v>294</v>
      </c>
      <c r="B40" s="460"/>
      <c r="C40" s="460"/>
      <c r="D40" s="460"/>
      <c r="E40" s="460"/>
      <c r="F40" s="461"/>
      <c r="G40" s="404" t="s">
        <v>47</v>
      </c>
      <c r="H40" s="407" t="s">
        <v>47</v>
      </c>
      <c r="I40" s="120" t="s">
        <v>333</v>
      </c>
      <c r="J40" s="406">
        <f>하회원出!D168</f>
        <v>1500</v>
      </c>
      <c r="K40" s="406">
        <f>하회원出!E168</f>
        <v>1300</v>
      </c>
      <c r="L40" s="406">
        <f t="shared" si="1"/>
        <v>-200</v>
      </c>
    </row>
    <row r="41" spans="1:12" ht="24.95" customHeight="1" x14ac:dyDescent="0.15">
      <c r="A41" s="462"/>
      <c r="B41" s="463"/>
      <c r="C41" s="463"/>
      <c r="D41" s="463"/>
      <c r="E41" s="463"/>
      <c r="F41" s="464"/>
      <c r="G41" s="404" t="s">
        <v>53</v>
      </c>
      <c r="H41" s="448" t="s">
        <v>3</v>
      </c>
      <c r="I41" s="449"/>
      <c r="J41" s="211">
        <f>SUM(J42)</f>
        <v>654</v>
      </c>
      <c r="K41" s="211">
        <f>SUM(K42)</f>
        <v>250</v>
      </c>
      <c r="L41" s="211">
        <f t="shared" ref="L41:L50" si="4">K41-J41</f>
        <v>-404</v>
      </c>
    </row>
    <row r="42" spans="1:12" ht="24.95" customHeight="1" x14ac:dyDescent="0.15">
      <c r="A42" s="462"/>
      <c r="B42" s="463"/>
      <c r="C42" s="463"/>
      <c r="D42" s="463"/>
      <c r="E42" s="463"/>
      <c r="F42" s="464"/>
      <c r="G42" s="400" t="s">
        <v>10</v>
      </c>
      <c r="H42" s="407" t="s">
        <v>10</v>
      </c>
      <c r="I42" s="8" t="s">
        <v>11</v>
      </c>
      <c r="J42" s="127">
        <f>SUM(J43)</f>
        <v>654</v>
      </c>
      <c r="K42" s="127">
        <f>SUM(K43)</f>
        <v>250</v>
      </c>
      <c r="L42" s="127">
        <f t="shared" si="4"/>
        <v>-404</v>
      </c>
    </row>
    <row r="43" spans="1:12" ht="24.95" customHeight="1" x14ac:dyDescent="0.15">
      <c r="A43" s="462"/>
      <c r="B43" s="463"/>
      <c r="C43" s="463"/>
      <c r="D43" s="463"/>
      <c r="E43" s="463"/>
      <c r="F43" s="464"/>
      <c r="G43" s="401"/>
      <c r="H43" s="403" t="s">
        <v>10</v>
      </c>
      <c r="I43" s="120" t="s">
        <v>53</v>
      </c>
      <c r="J43" s="406">
        <f>하회원出!D176</f>
        <v>654</v>
      </c>
      <c r="K43" s="406">
        <f>하회원出!E176</f>
        <v>250</v>
      </c>
      <c r="L43" s="406">
        <f t="shared" si="4"/>
        <v>-404</v>
      </c>
    </row>
    <row r="44" spans="1:12" ht="24.95" customHeight="1" x14ac:dyDescent="0.15">
      <c r="A44" s="462"/>
      <c r="B44" s="463"/>
      <c r="C44" s="463"/>
      <c r="D44" s="463"/>
      <c r="E44" s="463"/>
      <c r="F44" s="464"/>
      <c r="G44" s="83" t="s">
        <v>359</v>
      </c>
      <c r="H44" s="448" t="s">
        <v>3</v>
      </c>
      <c r="I44" s="449"/>
      <c r="J44" s="211">
        <f>SUM(J45)</f>
        <v>352</v>
      </c>
      <c r="K44" s="211">
        <f>SUM(K45)</f>
        <v>180</v>
      </c>
      <c r="L44" s="211">
        <f>K44-J44</f>
        <v>-172</v>
      </c>
    </row>
    <row r="45" spans="1:12" ht="24.95" customHeight="1" x14ac:dyDescent="0.15">
      <c r="A45" s="462"/>
      <c r="B45" s="463"/>
      <c r="C45" s="463"/>
      <c r="D45" s="463"/>
      <c r="E45" s="463"/>
      <c r="F45" s="464"/>
      <c r="G45" s="400"/>
      <c r="H45" s="405" t="s">
        <v>360</v>
      </c>
      <c r="I45" s="8" t="s">
        <v>11</v>
      </c>
      <c r="J45" s="127">
        <f>SUM(J46:J47)</f>
        <v>352</v>
      </c>
      <c r="K45" s="127">
        <f>SUM(K46:K47)</f>
        <v>180</v>
      </c>
      <c r="L45" s="127">
        <f>K45-J45</f>
        <v>-172</v>
      </c>
    </row>
    <row r="46" spans="1:12" ht="24.95" customHeight="1" x14ac:dyDescent="0.15">
      <c r="A46" s="462"/>
      <c r="B46" s="463"/>
      <c r="C46" s="463"/>
      <c r="D46" s="463"/>
      <c r="E46" s="463"/>
      <c r="F46" s="464"/>
      <c r="G46" s="400"/>
      <c r="H46" s="402"/>
      <c r="I46" s="120" t="s">
        <v>235</v>
      </c>
      <c r="J46" s="406">
        <f>하회원出!D181</f>
        <v>284</v>
      </c>
      <c r="K46" s="406">
        <f>하회원出!E181</f>
        <v>112</v>
      </c>
      <c r="L46" s="406">
        <f>K46-J46</f>
        <v>-172</v>
      </c>
    </row>
    <row r="47" spans="1:12" ht="24.95" customHeight="1" x14ac:dyDescent="0.15">
      <c r="A47" s="462"/>
      <c r="B47" s="463"/>
      <c r="C47" s="463"/>
      <c r="D47" s="463"/>
      <c r="E47" s="463"/>
      <c r="F47" s="464"/>
      <c r="G47" s="400"/>
      <c r="H47" s="403"/>
      <c r="I47" s="120" t="s">
        <v>237</v>
      </c>
      <c r="J47" s="406">
        <f>하회원出!D183</f>
        <v>68</v>
      </c>
      <c r="K47" s="406">
        <f>하회원出!E183</f>
        <v>68</v>
      </c>
      <c r="L47" s="406">
        <f>K47-J47</f>
        <v>0</v>
      </c>
    </row>
    <row r="48" spans="1:12" ht="24.95" customHeight="1" x14ac:dyDescent="0.15">
      <c r="A48" s="462"/>
      <c r="B48" s="463"/>
      <c r="C48" s="463"/>
      <c r="D48" s="463"/>
      <c r="E48" s="463"/>
      <c r="F48" s="464"/>
      <c r="G48" s="404" t="s">
        <v>89</v>
      </c>
      <c r="H48" s="448" t="s">
        <v>3</v>
      </c>
      <c r="I48" s="449"/>
      <c r="J48" s="211">
        <f>SUM(J49)</f>
        <v>0</v>
      </c>
      <c r="K48" s="211">
        <f>SUM(K49)</f>
        <v>0</v>
      </c>
      <c r="L48" s="211">
        <f t="shared" si="4"/>
        <v>0</v>
      </c>
    </row>
    <row r="49" spans="1:12" ht="24.95" customHeight="1" x14ac:dyDescent="0.15">
      <c r="A49" s="462"/>
      <c r="B49" s="463"/>
      <c r="C49" s="463"/>
      <c r="D49" s="463"/>
      <c r="E49" s="463"/>
      <c r="F49" s="464"/>
      <c r="G49" s="400" t="s">
        <v>10</v>
      </c>
      <c r="H49" s="405" t="s">
        <v>90</v>
      </c>
      <c r="I49" s="8" t="s">
        <v>11</v>
      </c>
      <c r="J49" s="127">
        <f>SUM(J50)</f>
        <v>0</v>
      </c>
      <c r="K49" s="127">
        <f>SUM(K50)</f>
        <v>0</v>
      </c>
      <c r="L49" s="127">
        <f t="shared" si="4"/>
        <v>0</v>
      </c>
    </row>
    <row r="50" spans="1:12" ht="24.95" customHeight="1" x14ac:dyDescent="0.15">
      <c r="A50" s="462"/>
      <c r="B50" s="463"/>
      <c r="C50" s="463"/>
      <c r="D50" s="463"/>
      <c r="E50" s="463"/>
      <c r="F50" s="464"/>
      <c r="G50" s="401"/>
      <c r="H50" s="403" t="s">
        <v>10</v>
      </c>
      <c r="I50" s="126" t="s">
        <v>90</v>
      </c>
      <c r="J50" s="406">
        <f>하회원出!D189</f>
        <v>0</v>
      </c>
      <c r="K50" s="406">
        <f>하회원出!E189</f>
        <v>0</v>
      </c>
      <c r="L50" s="406">
        <f t="shared" si="4"/>
        <v>0</v>
      </c>
    </row>
    <row r="51" spans="1:12" ht="24.95" customHeight="1" x14ac:dyDescent="0.15">
      <c r="A51" s="462"/>
      <c r="B51" s="463"/>
      <c r="C51" s="463"/>
      <c r="D51" s="463"/>
      <c r="E51" s="463"/>
      <c r="F51" s="464"/>
      <c r="G51" s="404" t="s">
        <v>91</v>
      </c>
      <c r="H51" s="448" t="s">
        <v>3</v>
      </c>
      <c r="I51" s="449"/>
      <c r="J51" s="211">
        <f>SUM(J52)</f>
        <v>0</v>
      </c>
      <c r="K51" s="211">
        <f>SUM(K52)</f>
        <v>0</v>
      </c>
      <c r="L51" s="211">
        <f>K51-J51</f>
        <v>0</v>
      </c>
    </row>
    <row r="52" spans="1:12" ht="23.1" customHeight="1" x14ac:dyDescent="0.15">
      <c r="A52" s="462"/>
      <c r="B52" s="463"/>
      <c r="C52" s="463"/>
      <c r="D52" s="463"/>
      <c r="E52" s="463"/>
      <c r="F52" s="464"/>
      <c r="G52" s="455" t="s">
        <v>10</v>
      </c>
      <c r="H52" s="405" t="s">
        <v>92</v>
      </c>
      <c r="I52" s="8" t="s">
        <v>11</v>
      </c>
      <c r="J52" s="127">
        <f>SUM(J53)</f>
        <v>0</v>
      </c>
      <c r="K52" s="127">
        <f>SUM(K53)</f>
        <v>0</v>
      </c>
      <c r="L52" s="127">
        <f>K52-J52</f>
        <v>0</v>
      </c>
    </row>
    <row r="53" spans="1:12" ht="24.95" customHeight="1" x14ac:dyDescent="0.15">
      <c r="A53" s="465"/>
      <c r="B53" s="466"/>
      <c r="C53" s="466"/>
      <c r="D53" s="466"/>
      <c r="E53" s="466"/>
      <c r="F53" s="467"/>
      <c r="G53" s="456"/>
      <c r="H53" s="403" t="s">
        <v>10</v>
      </c>
      <c r="I53" s="126" t="s">
        <v>93</v>
      </c>
      <c r="J53" s="406">
        <f>하회원出!D193</f>
        <v>0</v>
      </c>
      <c r="K53" s="406">
        <f>하회원出!E193</f>
        <v>0</v>
      </c>
      <c r="L53" s="406">
        <f>K53-J53</f>
        <v>0</v>
      </c>
    </row>
    <row r="54" spans="1:12" ht="17.45" customHeight="1" x14ac:dyDescent="0.15">
      <c r="A54" s="33"/>
      <c r="B54" s="33"/>
      <c r="C54" s="33"/>
      <c r="D54" s="33"/>
      <c r="E54" s="33"/>
      <c r="F54" s="33"/>
    </row>
    <row r="55" spans="1:12" ht="17.45" customHeight="1" x14ac:dyDescent="0.15">
      <c r="A55" s="33"/>
      <c r="B55" s="33"/>
      <c r="C55" s="33"/>
      <c r="D55" s="33"/>
      <c r="E55" s="33"/>
      <c r="F55" s="33"/>
    </row>
    <row r="56" spans="1:12" ht="17.45" customHeight="1" x14ac:dyDescent="0.15">
      <c r="A56" s="33"/>
      <c r="B56" s="33"/>
      <c r="C56" s="33"/>
      <c r="D56" s="33"/>
      <c r="E56" s="33"/>
      <c r="F56" s="33"/>
    </row>
    <row r="57" spans="1:12" ht="17.45" customHeight="1" x14ac:dyDescent="0.15">
      <c r="A57" s="33"/>
      <c r="B57" s="33"/>
      <c r="C57" s="33"/>
      <c r="D57" s="33"/>
      <c r="E57" s="33"/>
      <c r="F57" s="33"/>
    </row>
    <row r="58" spans="1:12" ht="17.45" customHeight="1" x14ac:dyDescent="0.15">
      <c r="A58" s="17"/>
    </row>
    <row r="134" spans="8:14" ht="17.45" customHeight="1" x14ac:dyDescent="0.15">
      <c r="N134" s="7">
        <v>700000</v>
      </c>
    </row>
    <row r="135" spans="8:14" ht="17.45" customHeight="1" x14ac:dyDescent="0.15">
      <c r="H135" s="7" t="s">
        <v>94</v>
      </c>
      <c r="N135" s="7">
        <f>SUM(N129:N134)</f>
        <v>700000</v>
      </c>
    </row>
    <row r="145" spans="14:14" ht="17.45" customHeight="1" x14ac:dyDescent="0.15">
      <c r="N145" s="7">
        <v>14300000</v>
      </c>
    </row>
  </sheetData>
  <mergeCells count="33">
    <mergeCell ref="G52:G53"/>
    <mergeCell ref="A37:A39"/>
    <mergeCell ref="A40:F53"/>
    <mergeCell ref="H41:I41"/>
    <mergeCell ref="H44:I44"/>
    <mergeCell ref="H48:I48"/>
    <mergeCell ref="H51:I51"/>
    <mergeCell ref="B38:B39"/>
    <mergeCell ref="B36:C36"/>
    <mergeCell ref="A6:C6"/>
    <mergeCell ref="G6:I6"/>
    <mergeCell ref="B7:C7"/>
    <mergeCell ref="H7:I7"/>
    <mergeCell ref="A8:A12"/>
    <mergeCell ref="B9:B12"/>
    <mergeCell ref="B13:C13"/>
    <mergeCell ref="B16:C16"/>
    <mergeCell ref="H24:I24"/>
    <mergeCell ref="H29:I29"/>
    <mergeCell ref="B21:C21"/>
    <mergeCell ref="B25:C25"/>
    <mergeCell ref="B28:C28"/>
    <mergeCell ref="B32:C32"/>
    <mergeCell ref="A1:L1"/>
    <mergeCell ref="A3:C3"/>
    <mergeCell ref="A4:C4"/>
    <mergeCell ref="D4:D5"/>
    <mergeCell ref="E4:E5"/>
    <mergeCell ref="F4:F5"/>
    <mergeCell ref="G4:I4"/>
    <mergeCell ref="J4:J5"/>
    <mergeCell ref="K4:K5"/>
    <mergeCell ref="L4:L5"/>
  </mergeCells>
  <phoneticPr fontId="11" type="noConversion"/>
  <printOptions horizontalCentered="1"/>
  <pageMargins left="0.39370078740157483" right="0.39370078740157483" top="0.59055118110236227" bottom="0.39370078740157483" header="0" footer="0"/>
  <pageSetup paperSize="9" orientation="landscape" r:id="rId1"/>
  <headerFooter alignWithMargins="0">
    <oddFooter>&amp;C하회원-&amp;P/&amp;N</oddFooter>
  </headerFooter>
  <rowBreaks count="1" manualBreakCount="1">
    <brk id="39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00"/>
  <sheetViews>
    <sheetView showGridLines="0" view="pageBreakPreview" zoomScaleSheetLayoutView="100" workbookViewId="0">
      <pane xSplit="3" ySplit="6" topLeftCell="D55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customHeight="1" x14ac:dyDescent="0.15"/>
  <cols>
    <col min="1" max="2" width="8.77734375" style="1" customWidth="1"/>
    <col min="3" max="3" width="10.77734375" style="1" customWidth="1"/>
    <col min="4" max="5" width="10.77734375" style="2" customWidth="1"/>
    <col min="6" max="6" width="10" style="2" customWidth="1"/>
    <col min="7" max="7" width="0.77734375" style="2" customWidth="1"/>
    <col min="8" max="8" width="18.88671875" style="1" customWidth="1"/>
    <col min="9" max="9" width="9.44140625" style="1" customWidth="1"/>
    <col min="10" max="10" width="1.88671875" style="1" customWidth="1"/>
    <col min="11" max="11" width="3.77734375" style="1" customWidth="1"/>
    <col min="12" max="12" width="1.77734375" style="1" customWidth="1"/>
    <col min="13" max="13" width="3.77734375" style="1" customWidth="1"/>
    <col min="14" max="14" width="1.88671875" style="1" customWidth="1"/>
    <col min="15" max="15" width="3.6640625" style="1" customWidth="1"/>
    <col min="16" max="16" width="1.88671875" style="1" customWidth="1"/>
    <col min="17" max="17" width="3.6640625" style="1" customWidth="1"/>
    <col min="18" max="18" width="11.44140625" style="4" customWidth="1"/>
    <col min="19" max="19" width="11.5546875" style="26" bestFit="1" customWidth="1"/>
    <col min="20" max="20" width="9.44140625" style="26" customWidth="1"/>
    <col min="21" max="21" width="10.33203125" style="26" bestFit="1" customWidth="1"/>
    <col min="22" max="22" width="12.109375" style="26" bestFit="1" customWidth="1"/>
    <col min="23" max="23" width="8.88671875" style="26"/>
    <col min="24" max="256" width="8.88671875" style="1"/>
    <col min="257" max="258" width="8.77734375" style="1" customWidth="1"/>
    <col min="259" max="261" width="10.77734375" style="1" customWidth="1"/>
    <col min="262" max="262" width="10" style="1" customWidth="1"/>
    <col min="263" max="263" width="0.77734375" style="1" customWidth="1"/>
    <col min="264" max="264" width="18.109375" style="1" customWidth="1"/>
    <col min="265" max="265" width="9.33203125" style="1" customWidth="1"/>
    <col min="266" max="266" width="1.88671875" style="1" customWidth="1"/>
    <col min="267" max="267" width="3.44140625" style="1" customWidth="1"/>
    <col min="268" max="268" width="1.77734375" style="1" customWidth="1"/>
    <col min="269" max="269" width="3.77734375" style="1" customWidth="1"/>
    <col min="270" max="270" width="1.88671875" style="1" customWidth="1"/>
    <col min="271" max="271" width="3.6640625" style="1" customWidth="1"/>
    <col min="272" max="272" width="1.88671875" style="1" customWidth="1"/>
    <col min="273" max="273" width="2.77734375" style="1" customWidth="1"/>
    <col min="274" max="274" width="11.44140625" style="1" customWidth="1"/>
    <col min="275" max="275" width="11.21875" style="1" bestFit="1" customWidth="1"/>
    <col min="276" max="276" width="9.44140625" style="1" customWidth="1"/>
    <col min="277" max="277" width="10.33203125" style="1" bestFit="1" customWidth="1"/>
    <col min="278" max="278" width="12.109375" style="1" bestFit="1" customWidth="1"/>
    <col min="279" max="512" width="8.88671875" style="1"/>
    <col min="513" max="514" width="8.77734375" style="1" customWidth="1"/>
    <col min="515" max="517" width="10.77734375" style="1" customWidth="1"/>
    <col min="518" max="518" width="10" style="1" customWidth="1"/>
    <col min="519" max="519" width="0.77734375" style="1" customWidth="1"/>
    <col min="520" max="520" width="18.109375" style="1" customWidth="1"/>
    <col min="521" max="521" width="9.33203125" style="1" customWidth="1"/>
    <col min="522" max="522" width="1.88671875" style="1" customWidth="1"/>
    <col min="523" max="523" width="3.44140625" style="1" customWidth="1"/>
    <col min="524" max="524" width="1.77734375" style="1" customWidth="1"/>
    <col min="525" max="525" width="3.77734375" style="1" customWidth="1"/>
    <col min="526" max="526" width="1.88671875" style="1" customWidth="1"/>
    <col min="527" max="527" width="3.6640625" style="1" customWidth="1"/>
    <col min="528" max="528" width="1.88671875" style="1" customWidth="1"/>
    <col min="529" max="529" width="2.77734375" style="1" customWidth="1"/>
    <col min="530" max="530" width="11.44140625" style="1" customWidth="1"/>
    <col min="531" max="531" width="11.21875" style="1" bestFit="1" customWidth="1"/>
    <col min="532" max="532" width="9.44140625" style="1" customWidth="1"/>
    <col min="533" max="533" width="10.33203125" style="1" bestFit="1" customWidth="1"/>
    <col min="534" max="534" width="12.109375" style="1" bestFit="1" customWidth="1"/>
    <col min="535" max="768" width="8.88671875" style="1"/>
    <col min="769" max="770" width="8.77734375" style="1" customWidth="1"/>
    <col min="771" max="773" width="10.77734375" style="1" customWidth="1"/>
    <col min="774" max="774" width="10" style="1" customWidth="1"/>
    <col min="775" max="775" width="0.77734375" style="1" customWidth="1"/>
    <col min="776" max="776" width="18.109375" style="1" customWidth="1"/>
    <col min="777" max="777" width="9.33203125" style="1" customWidth="1"/>
    <col min="778" max="778" width="1.88671875" style="1" customWidth="1"/>
    <col min="779" max="779" width="3.44140625" style="1" customWidth="1"/>
    <col min="780" max="780" width="1.77734375" style="1" customWidth="1"/>
    <col min="781" max="781" width="3.77734375" style="1" customWidth="1"/>
    <col min="782" max="782" width="1.88671875" style="1" customWidth="1"/>
    <col min="783" max="783" width="3.6640625" style="1" customWidth="1"/>
    <col min="784" max="784" width="1.88671875" style="1" customWidth="1"/>
    <col min="785" max="785" width="2.77734375" style="1" customWidth="1"/>
    <col min="786" max="786" width="11.44140625" style="1" customWidth="1"/>
    <col min="787" max="787" width="11.21875" style="1" bestFit="1" customWidth="1"/>
    <col min="788" max="788" width="9.44140625" style="1" customWidth="1"/>
    <col min="789" max="789" width="10.33203125" style="1" bestFit="1" customWidth="1"/>
    <col min="790" max="790" width="12.109375" style="1" bestFit="1" customWidth="1"/>
    <col min="791" max="1024" width="8.88671875" style="1"/>
    <col min="1025" max="1026" width="8.77734375" style="1" customWidth="1"/>
    <col min="1027" max="1029" width="10.77734375" style="1" customWidth="1"/>
    <col min="1030" max="1030" width="10" style="1" customWidth="1"/>
    <col min="1031" max="1031" width="0.77734375" style="1" customWidth="1"/>
    <col min="1032" max="1032" width="18.109375" style="1" customWidth="1"/>
    <col min="1033" max="1033" width="9.33203125" style="1" customWidth="1"/>
    <col min="1034" max="1034" width="1.88671875" style="1" customWidth="1"/>
    <col min="1035" max="1035" width="3.44140625" style="1" customWidth="1"/>
    <col min="1036" max="1036" width="1.77734375" style="1" customWidth="1"/>
    <col min="1037" max="1037" width="3.77734375" style="1" customWidth="1"/>
    <col min="1038" max="1038" width="1.88671875" style="1" customWidth="1"/>
    <col min="1039" max="1039" width="3.6640625" style="1" customWidth="1"/>
    <col min="1040" max="1040" width="1.88671875" style="1" customWidth="1"/>
    <col min="1041" max="1041" width="2.77734375" style="1" customWidth="1"/>
    <col min="1042" max="1042" width="11.44140625" style="1" customWidth="1"/>
    <col min="1043" max="1043" width="11.21875" style="1" bestFit="1" customWidth="1"/>
    <col min="1044" max="1044" width="9.44140625" style="1" customWidth="1"/>
    <col min="1045" max="1045" width="10.33203125" style="1" bestFit="1" customWidth="1"/>
    <col min="1046" max="1046" width="12.109375" style="1" bestFit="1" customWidth="1"/>
    <col min="1047" max="1280" width="8.88671875" style="1"/>
    <col min="1281" max="1282" width="8.77734375" style="1" customWidth="1"/>
    <col min="1283" max="1285" width="10.77734375" style="1" customWidth="1"/>
    <col min="1286" max="1286" width="10" style="1" customWidth="1"/>
    <col min="1287" max="1287" width="0.77734375" style="1" customWidth="1"/>
    <col min="1288" max="1288" width="18.109375" style="1" customWidth="1"/>
    <col min="1289" max="1289" width="9.33203125" style="1" customWidth="1"/>
    <col min="1290" max="1290" width="1.88671875" style="1" customWidth="1"/>
    <col min="1291" max="1291" width="3.44140625" style="1" customWidth="1"/>
    <col min="1292" max="1292" width="1.77734375" style="1" customWidth="1"/>
    <col min="1293" max="1293" width="3.77734375" style="1" customWidth="1"/>
    <col min="1294" max="1294" width="1.88671875" style="1" customWidth="1"/>
    <col min="1295" max="1295" width="3.6640625" style="1" customWidth="1"/>
    <col min="1296" max="1296" width="1.88671875" style="1" customWidth="1"/>
    <col min="1297" max="1297" width="2.77734375" style="1" customWidth="1"/>
    <col min="1298" max="1298" width="11.44140625" style="1" customWidth="1"/>
    <col min="1299" max="1299" width="11.21875" style="1" bestFit="1" customWidth="1"/>
    <col min="1300" max="1300" width="9.44140625" style="1" customWidth="1"/>
    <col min="1301" max="1301" width="10.33203125" style="1" bestFit="1" customWidth="1"/>
    <col min="1302" max="1302" width="12.109375" style="1" bestFit="1" customWidth="1"/>
    <col min="1303" max="1536" width="8.88671875" style="1"/>
    <col min="1537" max="1538" width="8.77734375" style="1" customWidth="1"/>
    <col min="1539" max="1541" width="10.77734375" style="1" customWidth="1"/>
    <col min="1542" max="1542" width="10" style="1" customWidth="1"/>
    <col min="1543" max="1543" width="0.77734375" style="1" customWidth="1"/>
    <col min="1544" max="1544" width="18.109375" style="1" customWidth="1"/>
    <col min="1545" max="1545" width="9.33203125" style="1" customWidth="1"/>
    <col min="1546" max="1546" width="1.88671875" style="1" customWidth="1"/>
    <col min="1547" max="1547" width="3.44140625" style="1" customWidth="1"/>
    <col min="1548" max="1548" width="1.77734375" style="1" customWidth="1"/>
    <col min="1549" max="1549" width="3.77734375" style="1" customWidth="1"/>
    <col min="1550" max="1550" width="1.88671875" style="1" customWidth="1"/>
    <col min="1551" max="1551" width="3.6640625" style="1" customWidth="1"/>
    <col min="1552" max="1552" width="1.88671875" style="1" customWidth="1"/>
    <col min="1553" max="1553" width="2.77734375" style="1" customWidth="1"/>
    <col min="1554" max="1554" width="11.44140625" style="1" customWidth="1"/>
    <col min="1555" max="1555" width="11.21875" style="1" bestFit="1" customWidth="1"/>
    <col min="1556" max="1556" width="9.44140625" style="1" customWidth="1"/>
    <col min="1557" max="1557" width="10.33203125" style="1" bestFit="1" customWidth="1"/>
    <col min="1558" max="1558" width="12.109375" style="1" bestFit="1" customWidth="1"/>
    <col min="1559" max="1792" width="8.88671875" style="1"/>
    <col min="1793" max="1794" width="8.77734375" style="1" customWidth="1"/>
    <col min="1795" max="1797" width="10.77734375" style="1" customWidth="1"/>
    <col min="1798" max="1798" width="10" style="1" customWidth="1"/>
    <col min="1799" max="1799" width="0.77734375" style="1" customWidth="1"/>
    <col min="1800" max="1800" width="18.109375" style="1" customWidth="1"/>
    <col min="1801" max="1801" width="9.33203125" style="1" customWidth="1"/>
    <col min="1802" max="1802" width="1.88671875" style="1" customWidth="1"/>
    <col min="1803" max="1803" width="3.44140625" style="1" customWidth="1"/>
    <col min="1804" max="1804" width="1.77734375" style="1" customWidth="1"/>
    <col min="1805" max="1805" width="3.77734375" style="1" customWidth="1"/>
    <col min="1806" max="1806" width="1.88671875" style="1" customWidth="1"/>
    <col min="1807" max="1807" width="3.6640625" style="1" customWidth="1"/>
    <col min="1808" max="1808" width="1.88671875" style="1" customWidth="1"/>
    <col min="1809" max="1809" width="2.77734375" style="1" customWidth="1"/>
    <col min="1810" max="1810" width="11.44140625" style="1" customWidth="1"/>
    <col min="1811" max="1811" width="11.21875" style="1" bestFit="1" customWidth="1"/>
    <col min="1812" max="1812" width="9.44140625" style="1" customWidth="1"/>
    <col min="1813" max="1813" width="10.33203125" style="1" bestFit="1" customWidth="1"/>
    <col min="1814" max="1814" width="12.109375" style="1" bestFit="1" customWidth="1"/>
    <col min="1815" max="2048" width="8.88671875" style="1"/>
    <col min="2049" max="2050" width="8.77734375" style="1" customWidth="1"/>
    <col min="2051" max="2053" width="10.77734375" style="1" customWidth="1"/>
    <col min="2054" max="2054" width="10" style="1" customWidth="1"/>
    <col min="2055" max="2055" width="0.77734375" style="1" customWidth="1"/>
    <col min="2056" max="2056" width="18.109375" style="1" customWidth="1"/>
    <col min="2057" max="2057" width="9.33203125" style="1" customWidth="1"/>
    <col min="2058" max="2058" width="1.88671875" style="1" customWidth="1"/>
    <col min="2059" max="2059" width="3.44140625" style="1" customWidth="1"/>
    <col min="2060" max="2060" width="1.77734375" style="1" customWidth="1"/>
    <col min="2061" max="2061" width="3.77734375" style="1" customWidth="1"/>
    <col min="2062" max="2062" width="1.88671875" style="1" customWidth="1"/>
    <col min="2063" max="2063" width="3.6640625" style="1" customWidth="1"/>
    <col min="2064" max="2064" width="1.88671875" style="1" customWidth="1"/>
    <col min="2065" max="2065" width="2.77734375" style="1" customWidth="1"/>
    <col min="2066" max="2066" width="11.44140625" style="1" customWidth="1"/>
    <col min="2067" max="2067" width="11.21875" style="1" bestFit="1" customWidth="1"/>
    <col min="2068" max="2068" width="9.44140625" style="1" customWidth="1"/>
    <col min="2069" max="2069" width="10.33203125" style="1" bestFit="1" customWidth="1"/>
    <col min="2070" max="2070" width="12.109375" style="1" bestFit="1" customWidth="1"/>
    <col min="2071" max="2304" width="8.88671875" style="1"/>
    <col min="2305" max="2306" width="8.77734375" style="1" customWidth="1"/>
    <col min="2307" max="2309" width="10.77734375" style="1" customWidth="1"/>
    <col min="2310" max="2310" width="10" style="1" customWidth="1"/>
    <col min="2311" max="2311" width="0.77734375" style="1" customWidth="1"/>
    <col min="2312" max="2312" width="18.109375" style="1" customWidth="1"/>
    <col min="2313" max="2313" width="9.33203125" style="1" customWidth="1"/>
    <col min="2314" max="2314" width="1.88671875" style="1" customWidth="1"/>
    <col min="2315" max="2315" width="3.44140625" style="1" customWidth="1"/>
    <col min="2316" max="2316" width="1.77734375" style="1" customWidth="1"/>
    <col min="2317" max="2317" width="3.77734375" style="1" customWidth="1"/>
    <col min="2318" max="2318" width="1.88671875" style="1" customWidth="1"/>
    <col min="2319" max="2319" width="3.6640625" style="1" customWidth="1"/>
    <col min="2320" max="2320" width="1.88671875" style="1" customWidth="1"/>
    <col min="2321" max="2321" width="2.77734375" style="1" customWidth="1"/>
    <col min="2322" max="2322" width="11.44140625" style="1" customWidth="1"/>
    <col min="2323" max="2323" width="11.21875" style="1" bestFit="1" customWidth="1"/>
    <col min="2324" max="2324" width="9.44140625" style="1" customWidth="1"/>
    <col min="2325" max="2325" width="10.33203125" style="1" bestFit="1" customWidth="1"/>
    <col min="2326" max="2326" width="12.109375" style="1" bestFit="1" customWidth="1"/>
    <col min="2327" max="2560" width="8.88671875" style="1"/>
    <col min="2561" max="2562" width="8.77734375" style="1" customWidth="1"/>
    <col min="2563" max="2565" width="10.77734375" style="1" customWidth="1"/>
    <col min="2566" max="2566" width="10" style="1" customWidth="1"/>
    <col min="2567" max="2567" width="0.77734375" style="1" customWidth="1"/>
    <col min="2568" max="2568" width="18.109375" style="1" customWidth="1"/>
    <col min="2569" max="2569" width="9.33203125" style="1" customWidth="1"/>
    <col min="2570" max="2570" width="1.88671875" style="1" customWidth="1"/>
    <col min="2571" max="2571" width="3.44140625" style="1" customWidth="1"/>
    <col min="2572" max="2572" width="1.77734375" style="1" customWidth="1"/>
    <col min="2573" max="2573" width="3.77734375" style="1" customWidth="1"/>
    <col min="2574" max="2574" width="1.88671875" style="1" customWidth="1"/>
    <col min="2575" max="2575" width="3.6640625" style="1" customWidth="1"/>
    <col min="2576" max="2576" width="1.88671875" style="1" customWidth="1"/>
    <col min="2577" max="2577" width="2.77734375" style="1" customWidth="1"/>
    <col min="2578" max="2578" width="11.44140625" style="1" customWidth="1"/>
    <col min="2579" max="2579" width="11.21875" style="1" bestFit="1" customWidth="1"/>
    <col min="2580" max="2580" width="9.44140625" style="1" customWidth="1"/>
    <col min="2581" max="2581" width="10.33203125" style="1" bestFit="1" customWidth="1"/>
    <col min="2582" max="2582" width="12.109375" style="1" bestFit="1" customWidth="1"/>
    <col min="2583" max="2816" width="8.88671875" style="1"/>
    <col min="2817" max="2818" width="8.77734375" style="1" customWidth="1"/>
    <col min="2819" max="2821" width="10.77734375" style="1" customWidth="1"/>
    <col min="2822" max="2822" width="10" style="1" customWidth="1"/>
    <col min="2823" max="2823" width="0.77734375" style="1" customWidth="1"/>
    <col min="2824" max="2824" width="18.109375" style="1" customWidth="1"/>
    <col min="2825" max="2825" width="9.33203125" style="1" customWidth="1"/>
    <col min="2826" max="2826" width="1.88671875" style="1" customWidth="1"/>
    <col min="2827" max="2827" width="3.44140625" style="1" customWidth="1"/>
    <col min="2828" max="2828" width="1.77734375" style="1" customWidth="1"/>
    <col min="2829" max="2829" width="3.77734375" style="1" customWidth="1"/>
    <col min="2830" max="2830" width="1.88671875" style="1" customWidth="1"/>
    <col min="2831" max="2831" width="3.6640625" style="1" customWidth="1"/>
    <col min="2832" max="2832" width="1.88671875" style="1" customWidth="1"/>
    <col min="2833" max="2833" width="2.77734375" style="1" customWidth="1"/>
    <col min="2834" max="2834" width="11.44140625" style="1" customWidth="1"/>
    <col min="2835" max="2835" width="11.21875" style="1" bestFit="1" customWidth="1"/>
    <col min="2836" max="2836" width="9.44140625" style="1" customWidth="1"/>
    <col min="2837" max="2837" width="10.33203125" style="1" bestFit="1" customWidth="1"/>
    <col min="2838" max="2838" width="12.109375" style="1" bestFit="1" customWidth="1"/>
    <col min="2839" max="3072" width="8.88671875" style="1"/>
    <col min="3073" max="3074" width="8.77734375" style="1" customWidth="1"/>
    <col min="3075" max="3077" width="10.77734375" style="1" customWidth="1"/>
    <col min="3078" max="3078" width="10" style="1" customWidth="1"/>
    <col min="3079" max="3079" width="0.77734375" style="1" customWidth="1"/>
    <col min="3080" max="3080" width="18.109375" style="1" customWidth="1"/>
    <col min="3081" max="3081" width="9.33203125" style="1" customWidth="1"/>
    <col min="3082" max="3082" width="1.88671875" style="1" customWidth="1"/>
    <col min="3083" max="3083" width="3.44140625" style="1" customWidth="1"/>
    <col min="3084" max="3084" width="1.77734375" style="1" customWidth="1"/>
    <col min="3085" max="3085" width="3.77734375" style="1" customWidth="1"/>
    <col min="3086" max="3086" width="1.88671875" style="1" customWidth="1"/>
    <col min="3087" max="3087" width="3.6640625" style="1" customWidth="1"/>
    <col min="3088" max="3088" width="1.88671875" style="1" customWidth="1"/>
    <col min="3089" max="3089" width="2.77734375" style="1" customWidth="1"/>
    <col min="3090" max="3090" width="11.44140625" style="1" customWidth="1"/>
    <col min="3091" max="3091" width="11.21875" style="1" bestFit="1" customWidth="1"/>
    <col min="3092" max="3092" width="9.44140625" style="1" customWidth="1"/>
    <col min="3093" max="3093" width="10.33203125" style="1" bestFit="1" customWidth="1"/>
    <col min="3094" max="3094" width="12.109375" style="1" bestFit="1" customWidth="1"/>
    <col min="3095" max="3328" width="8.88671875" style="1"/>
    <col min="3329" max="3330" width="8.77734375" style="1" customWidth="1"/>
    <col min="3331" max="3333" width="10.77734375" style="1" customWidth="1"/>
    <col min="3334" max="3334" width="10" style="1" customWidth="1"/>
    <col min="3335" max="3335" width="0.77734375" style="1" customWidth="1"/>
    <col min="3336" max="3336" width="18.109375" style="1" customWidth="1"/>
    <col min="3337" max="3337" width="9.33203125" style="1" customWidth="1"/>
    <col min="3338" max="3338" width="1.88671875" style="1" customWidth="1"/>
    <col min="3339" max="3339" width="3.44140625" style="1" customWidth="1"/>
    <col min="3340" max="3340" width="1.77734375" style="1" customWidth="1"/>
    <col min="3341" max="3341" width="3.77734375" style="1" customWidth="1"/>
    <col min="3342" max="3342" width="1.88671875" style="1" customWidth="1"/>
    <col min="3343" max="3343" width="3.6640625" style="1" customWidth="1"/>
    <col min="3344" max="3344" width="1.88671875" style="1" customWidth="1"/>
    <col min="3345" max="3345" width="2.77734375" style="1" customWidth="1"/>
    <col min="3346" max="3346" width="11.44140625" style="1" customWidth="1"/>
    <col min="3347" max="3347" width="11.21875" style="1" bestFit="1" customWidth="1"/>
    <col min="3348" max="3348" width="9.44140625" style="1" customWidth="1"/>
    <col min="3349" max="3349" width="10.33203125" style="1" bestFit="1" customWidth="1"/>
    <col min="3350" max="3350" width="12.109375" style="1" bestFit="1" customWidth="1"/>
    <col min="3351" max="3584" width="8.88671875" style="1"/>
    <col min="3585" max="3586" width="8.77734375" style="1" customWidth="1"/>
    <col min="3587" max="3589" width="10.77734375" style="1" customWidth="1"/>
    <col min="3590" max="3590" width="10" style="1" customWidth="1"/>
    <col min="3591" max="3591" width="0.77734375" style="1" customWidth="1"/>
    <col min="3592" max="3592" width="18.109375" style="1" customWidth="1"/>
    <col min="3593" max="3593" width="9.33203125" style="1" customWidth="1"/>
    <col min="3594" max="3594" width="1.88671875" style="1" customWidth="1"/>
    <col min="3595" max="3595" width="3.44140625" style="1" customWidth="1"/>
    <col min="3596" max="3596" width="1.77734375" style="1" customWidth="1"/>
    <col min="3597" max="3597" width="3.77734375" style="1" customWidth="1"/>
    <col min="3598" max="3598" width="1.88671875" style="1" customWidth="1"/>
    <col min="3599" max="3599" width="3.6640625" style="1" customWidth="1"/>
    <col min="3600" max="3600" width="1.88671875" style="1" customWidth="1"/>
    <col min="3601" max="3601" width="2.77734375" style="1" customWidth="1"/>
    <col min="3602" max="3602" width="11.44140625" style="1" customWidth="1"/>
    <col min="3603" max="3603" width="11.21875" style="1" bestFit="1" customWidth="1"/>
    <col min="3604" max="3604" width="9.44140625" style="1" customWidth="1"/>
    <col min="3605" max="3605" width="10.33203125" style="1" bestFit="1" customWidth="1"/>
    <col min="3606" max="3606" width="12.109375" style="1" bestFit="1" customWidth="1"/>
    <col min="3607" max="3840" width="8.88671875" style="1"/>
    <col min="3841" max="3842" width="8.77734375" style="1" customWidth="1"/>
    <col min="3843" max="3845" width="10.77734375" style="1" customWidth="1"/>
    <col min="3846" max="3846" width="10" style="1" customWidth="1"/>
    <col min="3847" max="3847" width="0.77734375" style="1" customWidth="1"/>
    <col min="3848" max="3848" width="18.109375" style="1" customWidth="1"/>
    <col min="3849" max="3849" width="9.33203125" style="1" customWidth="1"/>
    <col min="3850" max="3850" width="1.88671875" style="1" customWidth="1"/>
    <col min="3851" max="3851" width="3.44140625" style="1" customWidth="1"/>
    <col min="3852" max="3852" width="1.77734375" style="1" customWidth="1"/>
    <col min="3853" max="3853" width="3.77734375" style="1" customWidth="1"/>
    <col min="3854" max="3854" width="1.88671875" style="1" customWidth="1"/>
    <col min="3855" max="3855" width="3.6640625" style="1" customWidth="1"/>
    <col min="3856" max="3856" width="1.88671875" style="1" customWidth="1"/>
    <col min="3857" max="3857" width="2.77734375" style="1" customWidth="1"/>
    <col min="3858" max="3858" width="11.44140625" style="1" customWidth="1"/>
    <col min="3859" max="3859" width="11.21875" style="1" bestFit="1" customWidth="1"/>
    <col min="3860" max="3860" width="9.44140625" style="1" customWidth="1"/>
    <col min="3861" max="3861" width="10.33203125" style="1" bestFit="1" customWidth="1"/>
    <col min="3862" max="3862" width="12.109375" style="1" bestFit="1" customWidth="1"/>
    <col min="3863" max="4096" width="8.88671875" style="1"/>
    <col min="4097" max="4098" width="8.77734375" style="1" customWidth="1"/>
    <col min="4099" max="4101" width="10.77734375" style="1" customWidth="1"/>
    <col min="4102" max="4102" width="10" style="1" customWidth="1"/>
    <col min="4103" max="4103" width="0.77734375" style="1" customWidth="1"/>
    <col min="4104" max="4104" width="18.109375" style="1" customWidth="1"/>
    <col min="4105" max="4105" width="9.33203125" style="1" customWidth="1"/>
    <col min="4106" max="4106" width="1.88671875" style="1" customWidth="1"/>
    <col min="4107" max="4107" width="3.44140625" style="1" customWidth="1"/>
    <col min="4108" max="4108" width="1.77734375" style="1" customWidth="1"/>
    <col min="4109" max="4109" width="3.77734375" style="1" customWidth="1"/>
    <col min="4110" max="4110" width="1.88671875" style="1" customWidth="1"/>
    <col min="4111" max="4111" width="3.6640625" style="1" customWidth="1"/>
    <col min="4112" max="4112" width="1.88671875" style="1" customWidth="1"/>
    <col min="4113" max="4113" width="2.77734375" style="1" customWidth="1"/>
    <col min="4114" max="4114" width="11.44140625" style="1" customWidth="1"/>
    <col min="4115" max="4115" width="11.21875" style="1" bestFit="1" customWidth="1"/>
    <col min="4116" max="4116" width="9.44140625" style="1" customWidth="1"/>
    <col min="4117" max="4117" width="10.33203125" style="1" bestFit="1" customWidth="1"/>
    <col min="4118" max="4118" width="12.109375" style="1" bestFit="1" customWidth="1"/>
    <col min="4119" max="4352" width="8.88671875" style="1"/>
    <col min="4353" max="4354" width="8.77734375" style="1" customWidth="1"/>
    <col min="4355" max="4357" width="10.77734375" style="1" customWidth="1"/>
    <col min="4358" max="4358" width="10" style="1" customWidth="1"/>
    <col min="4359" max="4359" width="0.77734375" style="1" customWidth="1"/>
    <col min="4360" max="4360" width="18.109375" style="1" customWidth="1"/>
    <col min="4361" max="4361" width="9.33203125" style="1" customWidth="1"/>
    <col min="4362" max="4362" width="1.88671875" style="1" customWidth="1"/>
    <col min="4363" max="4363" width="3.44140625" style="1" customWidth="1"/>
    <col min="4364" max="4364" width="1.77734375" style="1" customWidth="1"/>
    <col min="4365" max="4365" width="3.77734375" style="1" customWidth="1"/>
    <col min="4366" max="4366" width="1.88671875" style="1" customWidth="1"/>
    <col min="4367" max="4367" width="3.6640625" style="1" customWidth="1"/>
    <col min="4368" max="4368" width="1.88671875" style="1" customWidth="1"/>
    <col min="4369" max="4369" width="2.77734375" style="1" customWidth="1"/>
    <col min="4370" max="4370" width="11.44140625" style="1" customWidth="1"/>
    <col min="4371" max="4371" width="11.21875" style="1" bestFit="1" customWidth="1"/>
    <col min="4372" max="4372" width="9.44140625" style="1" customWidth="1"/>
    <col min="4373" max="4373" width="10.33203125" style="1" bestFit="1" customWidth="1"/>
    <col min="4374" max="4374" width="12.109375" style="1" bestFit="1" customWidth="1"/>
    <col min="4375" max="4608" width="8.88671875" style="1"/>
    <col min="4609" max="4610" width="8.77734375" style="1" customWidth="1"/>
    <col min="4611" max="4613" width="10.77734375" style="1" customWidth="1"/>
    <col min="4614" max="4614" width="10" style="1" customWidth="1"/>
    <col min="4615" max="4615" width="0.77734375" style="1" customWidth="1"/>
    <col min="4616" max="4616" width="18.109375" style="1" customWidth="1"/>
    <col min="4617" max="4617" width="9.33203125" style="1" customWidth="1"/>
    <col min="4618" max="4618" width="1.88671875" style="1" customWidth="1"/>
    <col min="4619" max="4619" width="3.44140625" style="1" customWidth="1"/>
    <col min="4620" max="4620" width="1.77734375" style="1" customWidth="1"/>
    <col min="4621" max="4621" width="3.77734375" style="1" customWidth="1"/>
    <col min="4622" max="4622" width="1.88671875" style="1" customWidth="1"/>
    <col min="4623" max="4623" width="3.6640625" style="1" customWidth="1"/>
    <col min="4624" max="4624" width="1.88671875" style="1" customWidth="1"/>
    <col min="4625" max="4625" width="2.77734375" style="1" customWidth="1"/>
    <col min="4626" max="4626" width="11.44140625" style="1" customWidth="1"/>
    <col min="4627" max="4627" width="11.21875" style="1" bestFit="1" customWidth="1"/>
    <col min="4628" max="4628" width="9.44140625" style="1" customWidth="1"/>
    <col min="4629" max="4629" width="10.33203125" style="1" bestFit="1" customWidth="1"/>
    <col min="4630" max="4630" width="12.109375" style="1" bestFit="1" customWidth="1"/>
    <col min="4631" max="4864" width="8.88671875" style="1"/>
    <col min="4865" max="4866" width="8.77734375" style="1" customWidth="1"/>
    <col min="4867" max="4869" width="10.77734375" style="1" customWidth="1"/>
    <col min="4870" max="4870" width="10" style="1" customWidth="1"/>
    <col min="4871" max="4871" width="0.77734375" style="1" customWidth="1"/>
    <col min="4872" max="4872" width="18.109375" style="1" customWidth="1"/>
    <col min="4873" max="4873" width="9.33203125" style="1" customWidth="1"/>
    <col min="4874" max="4874" width="1.88671875" style="1" customWidth="1"/>
    <col min="4875" max="4875" width="3.44140625" style="1" customWidth="1"/>
    <col min="4876" max="4876" width="1.77734375" style="1" customWidth="1"/>
    <col min="4877" max="4877" width="3.77734375" style="1" customWidth="1"/>
    <col min="4878" max="4878" width="1.88671875" style="1" customWidth="1"/>
    <col min="4879" max="4879" width="3.6640625" style="1" customWidth="1"/>
    <col min="4880" max="4880" width="1.88671875" style="1" customWidth="1"/>
    <col min="4881" max="4881" width="2.77734375" style="1" customWidth="1"/>
    <col min="4882" max="4882" width="11.44140625" style="1" customWidth="1"/>
    <col min="4883" max="4883" width="11.21875" style="1" bestFit="1" customWidth="1"/>
    <col min="4884" max="4884" width="9.44140625" style="1" customWidth="1"/>
    <col min="4885" max="4885" width="10.33203125" style="1" bestFit="1" customWidth="1"/>
    <col min="4886" max="4886" width="12.109375" style="1" bestFit="1" customWidth="1"/>
    <col min="4887" max="5120" width="8.88671875" style="1"/>
    <col min="5121" max="5122" width="8.77734375" style="1" customWidth="1"/>
    <col min="5123" max="5125" width="10.77734375" style="1" customWidth="1"/>
    <col min="5126" max="5126" width="10" style="1" customWidth="1"/>
    <col min="5127" max="5127" width="0.77734375" style="1" customWidth="1"/>
    <col min="5128" max="5128" width="18.109375" style="1" customWidth="1"/>
    <col min="5129" max="5129" width="9.33203125" style="1" customWidth="1"/>
    <col min="5130" max="5130" width="1.88671875" style="1" customWidth="1"/>
    <col min="5131" max="5131" width="3.44140625" style="1" customWidth="1"/>
    <col min="5132" max="5132" width="1.77734375" style="1" customWidth="1"/>
    <col min="5133" max="5133" width="3.77734375" style="1" customWidth="1"/>
    <col min="5134" max="5134" width="1.88671875" style="1" customWidth="1"/>
    <col min="5135" max="5135" width="3.6640625" style="1" customWidth="1"/>
    <col min="5136" max="5136" width="1.88671875" style="1" customWidth="1"/>
    <col min="5137" max="5137" width="2.77734375" style="1" customWidth="1"/>
    <col min="5138" max="5138" width="11.44140625" style="1" customWidth="1"/>
    <col min="5139" max="5139" width="11.21875" style="1" bestFit="1" customWidth="1"/>
    <col min="5140" max="5140" width="9.44140625" style="1" customWidth="1"/>
    <col min="5141" max="5141" width="10.33203125" style="1" bestFit="1" customWidth="1"/>
    <col min="5142" max="5142" width="12.109375" style="1" bestFit="1" customWidth="1"/>
    <col min="5143" max="5376" width="8.88671875" style="1"/>
    <col min="5377" max="5378" width="8.77734375" style="1" customWidth="1"/>
    <col min="5379" max="5381" width="10.77734375" style="1" customWidth="1"/>
    <col min="5382" max="5382" width="10" style="1" customWidth="1"/>
    <col min="5383" max="5383" width="0.77734375" style="1" customWidth="1"/>
    <col min="5384" max="5384" width="18.109375" style="1" customWidth="1"/>
    <col min="5385" max="5385" width="9.33203125" style="1" customWidth="1"/>
    <col min="5386" max="5386" width="1.88671875" style="1" customWidth="1"/>
    <col min="5387" max="5387" width="3.44140625" style="1" customWidth="1"/>
    <col min="5388" max="5388" width="1.77734375" style="1" customWidth="1"/>
    <col min="5389" max="5389" width="3.77734375" style="1" customWidth="1"/>
    <col min="5390" max="5390" width="1.88671875" style="1" customWidth="1"/>
    <col min="5391" max="5391" width="3.6640625" style="1" customWidth="1"/>
    <col min="5392" max="5392" width="1.88671875" style="1" customWidth="1"/>
    <col min="5393" max="5393" width="2.77734375" style="1" customWidth="1"/>
    <col min="5394" max="5394" width="11.44140625" style="1" customWidth="1"/>
    <col min="5395" max="5395" width="11.21875" style="1" bestFit="1" customWidth="1"/>
    <col min="5396" max="5396" width="9.44140625" style="1" customWidth="1"/>
    <col min="5397" max="5397" width="10.33203125" style="1" bestFit="1" customWidth="1"/>
    <col min="5398" max="5398" width="12.109375" style="1" bestFit="1" customWidth="1"/>
    <col min="5399" max="5632" width="8.88671875" style="1"/>
    <col min="5633" max="5634" width="8.77734375" style="1" customWidth="1"/>
    <col min="5635" max="5637" width="10.77734375" style="1" customWidth="1"/>
    <col min="5638" max="5638" width="10" style="1" customWidth="1"/>
    <col min="5639" max="5639" width="0.77734375" style="1" customWidth="1"/>
    <col min="5640" max="5640" width="18.109375" style="1" customWidth="1"/>
    <col min="5641" max="5641" width="9.33203125" style="1" customWidth="1"/>
    <col min="5642" max="5642" width="1.88671875" style="1" customWidth="1"/>
    <col min="5643" max="5643" width="3.44140625" style="1" customWidth="1"/>
    <col min="5644" max="5644" width="1.77734375" style="1" customWidth="1"/>
    <col min="5645" max="5645" width="3.77734375" style="1" customWidth="1"/>
    <col min="5646" max="5646" width="1.88671875" style="1" customWidth="1"/>
    <col min="5647" max="5647" width="3.6640625" style="1" customWidth="1"/>
    <col min="5648" max="5648" width="1.88671875" style="1" customWidth="1"/>
    <col min="5649" max="5649" width="2.77734375" style="1" customWidth="1"/>
    <col min="5650" max="5650" width="11.44140625" style="1" customWidth="1"/>
    <col min="5651" max="5651" width="11.21875" style="1" bestFit="1" customWidth="1"/>
    <col min="5652" max="5652" width="9.44140625" style="1" customWidth="1"/>
    <col min="5653" max="5653" width="10.33203125" style="1" bestFit="1" customWidth="1"/>
    <col min="5654" max="5654" width="12.109375" style="1" bestFit="1" customWidth="1"/>
    <col min="5655" max="5888" width="8.88671875" style="1"/>
    <col min="5889" max="5890" width="8.77734375" style="1" customWidth="1"/>
    <col min="5891" max="5893" width="10.77734375" style="1" customWidth="1"/>
    <col min="5894" max="5894" width="10" style="1" customWidth="1"/>
    <col min="5895" max="5895" width="0.77734375" style="1" customWidth="1"/>
    <col min="5896" max="5896" width="18.109375" style="1" customWidth="1"/>
    <col min="5897" max="5897" width="9.33203125" style="1" customWidth="1"/>
    <col min="5898" max="5898" width="1.88671875" style="1" customWidth="1"/>
    <col min="5899" max="5899" width="3.44140625" style="1" customWidth="1"/>
    <col min="5900" max="5900" width="1.77734375" style="1" customWidth="1"/>
    <col min="5901" max="5901" width="3.77734375" style="1" customWidth="1"/>
    <col min="5902" max="5902" width="1.88671875" style="1" customWidth="1"/>
    <col min="5903" max="5903" width="3.6640625" style="1" customWidth="1"/>
    <col min="5904" max="5904" width="1.88671875" style="1" customWidth="1"/>
    <col min="5905" max="5905" width="2.77734375" style="1" customWidth="1"/>
    <col min="5906" max="5906" width="11.44140625" style="1" customWidth="1"/>
    <col min="5907" max="5907" width="11.21875" style="1" bestFit="1" customWidth="1"/>
    <col min="5908" max="5908" width="9.44140625" style="1" customWidth="1"/>
    <col min="5909" max="5909" width="10.33203125" style="1" bestFit="1" customWidth="1"/>
    <col min="5910" max="5910" width="12.109375" style="1" bestFit="1" customWidth="1"/>
    <col min="5911" max="6144" width="8.88671875" style="1"/>
    <col min="6145" max="6146" width="8.77734375" style="1" customWidth="1"/>
    <col min="6147" max="6149" width="10.77734375" style="1" customWidth="1"/>
    <col min="6150" max="6150" width="10" style="1" customWidth="1"/>
    <col min="6151" max="6151" width="0.77734375" style="1" customWidth="1"/>
    <col min="6152" max="6152" width="18.109375" style="1" customWidth="1"/>
    <col min="6153" max="6153" width="9.33203125" style="1" customWidth="1"/>
    <col min="6154" max="6154" width="1.88671875" style="1" customWidth="1"/>
    <col min="6155" max="6155" width="3.44140625" style="1" customWidth="1"/>
    <col min="6156" max="6156" width="1.77734375" style="1" customWidth="1"/>
    <col min="6157" max="6157" width="3.77734375" style="1" customWidth="1"/>
    <col min="6158" max="6158" width="1.88671875" style="1" customWidth="1"/>
    <col min="6159" max="6159" width="3.6640625" style="1" customWidth="1"/>
    <col min="6160" max="6160" width="1.88671875" style="1" customWidth="1"/>
    <col min="6161" max="6161" width="2.77734375" style="1" customWidth="1"/>
    <col min="6162" max="6162" width="11.44140625" style="1" customWidth="1"/>
    <col min="6163" max="6163" width="11.21875" style="1" bestFit="1" customWidth="1"/>
    <col min="6164" max="6164" width="9.44140625" style="1" customWidth="1"/>
    <col min="6165" max="6165" width="10.33203125" style="1" bestFit="1" customWidth="1"/>
    <col min="6166" max="6166" width="12.109375" style="1" bestFit="1" customWidth="1"/>
    <col min="6167" max="6400" width="8.88671875" style="1"/>
    <col min="6401" max="6402" width="8.77734375" style="1" customWidth="1"/>
    <col min="6403" max="6405" width="10.77734375" style="1" customWidth="1"/>
    <col min="6406" max="6406" width="10" style="1" customWidth="1"/>
    <col min="6407" max="6407" width="0.77734375" style="1" customWidth="1"/>
    <col min="6408" max="6408" width="18.109375" style="1" customWidth="1"/>
    <col min="6409" max="6409" width="9.33203125" style="1" customWidth="1"/>
    <col min="6410" max="6410" width="1.88671875" style="1" customWidth="1"/>
    <col min="6411" max="6411" width="3.44140625" style="1" customWidth="1"/>
    <col min="6412" max="6412" width="1.77734375" style="1" customWidth="1"/>
    <col min="6413" max="6413" width="3.77734375" style="1" customWidth="1"/>
    <col min="6414" max="6414" width="1.88671875" style="1" customWidth="1"/>
    <col min="6415" max="6415" width="3.6640625" style="1" customWidth="1"/>
    <col min="6416" max="6416" width="1.88671875" style="1" customWidth="1"/>
    <col min="6417" max="6417" width="2.77734375" style="1" customWidth="1"/>
    <col min="6418" max="6418" width="11.44140625" style="1" customWidth="1"/>
    <col min="6419" max="6419" width="11.21875" style="1" bestFit="1" customWidth="1"/>
    <col min="6420" max="6420" width="9.44140625" style="1" customWidth="1"/>
    <col min="6421" max="6421" width="10.33203125" style="1" bestFit="1" customWidth="1"/>
    <col min="6422" max="6422" width="12.109375" style="1" bestFit="1" customWidth="1"/>
    <col min="6423" max="6656" width="8.88671875" style="1"/>
    <col min="6657" max="6658" width="8.77734375" style="1" customWidth="1"/>
    <col min="6659" max="6661" width="10.77734375" style="1" customWidth="1"/>
    <col min="6662" max="6662" width="10" style="1" customWidth="1"/>
    <col min="6663" max="6663" width="0.77734375" style="1" customWidth="1"/>
    <col min="6664" max="6664" width="18.109375" style="1" customWidth="1"/>
    <col min="6665" max="6665" width="9.33203125" style="1" customWidth="1"/>
    <col min="6666" max="6666" width="1.88671875" style="1" customWidth="1"/>
    <col min="6667" max="6667" width="3.44140625" style="1" customWidth="1"/>
    <col min="6668" max="6668" width="1.77734375" style="1" customWidth="1"/>
    <col min="6669" max="6669" width="3.77734375" style="1" customWidth="1"/>
    <col min="6670" max="6670" width="1.88671875" style="1" customWidth="1"/>
    <col min="6671" max="6671" width="3.6640625" style="1" customWidth="1"/>
    <col min="6672" max="6672" width="1.88671875" style="1" customWidth="1"/>
    <col min="6673" max="6673" width="2.77734375" style="1" customWidth="1"/>
    <col min="6674" max="6674" width="11.44140625" style="1" customWidth="1"/>
    <col min="6675" max="6675" width="11.21875" style="1" bestFit="1" customWidth="1"/>
    <col min="6676" max="6676" width="9.44140625" style="1" customWidth="1"/>
    <col min="6677" max="6677" width="10.33203125" style="1" bestFit="1" customWidth="1"/>
    <col min="6678" max="6678" width="12.109375" style="1" bestFit="1" customWidth="1"/>
    <col min="6679" max="6912" width="8.88671875" style="1"/>
    <col min="6913" max="6914" width="8.77734375" style="1" customWidth="1"/>
    <col min="6915" max="6917" width="10.77734375" style="1" customWidth="1"/>
    <col min="6918" max="6918" width="10" style="1" customWidth="1"/>
    <col min="6919" max="6919" width="0.77734375" style="1" customWidth="1"/>
    <col min="6920" max="6920" width="18.109375" style="1" customWidth="1"/>
    <col min="6921" max="6921" width="9.33203125" style="1" customWidth="1"/>
    <col min="6922" max="6922" width="1.88671875" style="1" customWidth="1"/>
    <col min="6923" max="6923" width="3.44140625" style="1" customWidth="1"/>
    <col min="6924" max="6924" width="1.77734375" style="1" customWidth="1"/>
    <col min="6925" max="6925" width="3.77734375" style="1" customWidth="1"/>
    <col min="6926" max="6926" width="1.88671875" style="1" customWidth="1"/>
    <col min="6927" max="6927" width="3.6640625" style="1" customWidth="1"/>
    <col min="6928" max="6928" width="1.88671875" style="1" customWidth="1"/>
    <col min="6929" max="6929" width="2.77734375" style="1" customWidth="1"/>
    <col min="6930" max="6930" width="11.44140625" style="1" customWidth="1"/>
    <col min="6931" max="6931" width="11.21875" style="1" bestFit="1" customWidth="1"/>
    <col min="6932" max="6932" width="9.44140625" style="1" customWidth="1"/>
    <col min="6933" max="6933" width="10.33203125" style="1" bestFit="1" customWidth="1"/>
    <col min="6934" max="6934" width="12.109375" style="1" bestFit="1" customWidth="1"/>
    <col min="6935" max="7168" width="8.88671875" style="1"/>
    <col min="7169" max="7170" width="8.77734375" style="1" customWidth="1"/>
    <col min="7171" max="7173" width="10.77734375" style="1" customWidth="1"/>
    <col min="7174" max="7174" width="10" style="1" customWidth="1"/>
    <col min="7175" max="7175" width="0.77734375" style="1" customWidth="1"/>
    <col min="7176" max="7176" width="18.109375" style="1" customWidth="1"/>
    <col min="7177" max="7177" width="9.33203125" style="1" customWidth="1"/>
    <col min="7178" max="7178" width="1.88671875" style="1" customWidth="1"/>
    <col min="7179" max="7179" width="3.44140625" style="1" customWidth="1"/>
    <col min="7180" max="7180" width="1.77734375" style="1" customWidth="1"/>
    <col min="7181" max="7181" width="3.77734375" style="1" customWidth="1"/>
    <col min="7182" max="7182" width="1.88671875" style="1" customWidth="1"/>
    <col min="7183" max="7183" width="3.6640625" style="1" customWidth="1"/>
    <col min="7184" max="7184" width="1.88671875" style="1" customWidth="1"/>
    <col min="7185" max="7185" width="2.77734375" style="1" customWidth="1"/>
    <col min="7186" max="7186" width="11.44140625" style="1" customWidth="1"/>
    <col min="7187" max="7187" width="11.21875" style="1" bestFit="1" customWidth="1"/>
    <col min="7188" max="7188" width="9.44140625" style="1" customWidth="1"/>
    <col min="7189" max="7189" width="10.33203125" style="1" bestFit="1" customWidth="1"/>
    <col min="7190" max="7190" width="12.109375" style="1" bestFit="1" customWidth="1"/>
    <col min="7191" max="7424" width="8.88671875" style="1"/>
    <col min="7425" max="7426" width="8.77734375" style="1" customWidth="1"/>
    <col min="7427" max="7429" width="10.77734375" style="1" customWidth="1"/>
    <col min="7430" max="7430" width="10" style="1" customWidth="1"/>
    <col min="7431" max="7431" width="0.77734375" style="1" customWidth="1"/>
    <col min="7432" max="7432" width="18.109375" style="1" customWidth="1"/>
    <col min="7433" max="7433" width="9.33203125" style="1" customWidth="1"/>
    <col min="7434" max="7434" width="1.88671875" style="1" customWidth="1"/>
    <col min="7435" max="7435" width="3.44140625" style="1" customWidth="1"/>
    <col min="7436" max="7436" width="1.77734375" style="1" customWidth="1"/>
    <col min="7437" max="7437" width="3.77734375" style="1" customWidth="1"/>
    <col min="7438" max="7438" width="1.88671875" style="1" customWidth="1"/>
    <col min="7439" max="7439" width="3.6640625" style="1" customWidth="1"/>
    <col min="7440" max="7440" width="1.88671875" style="1" customWidth="1"/>
    <col min="7441" max="7441" width="2.77734375" style="1" customWidth="1"/>
    <col min="7442" max="7442" width="11.44140625" style="1" customWidth="1"/>
    <col min="7443" max="7443" width="11.21875" style="1" bestFit="1" customWidth="1"/>
    <col min="7444" max="7444" width="9.44140625" style="1" customWidth="1"/>
    <col min="7445" max="7445" width="10.33203125" style="1" bestFit="1" customWidth="1"/>
    <col min="7446" max="7446" width="12.109375" style="1" bestFit="1" customWidth="1"/>
    <col min="7447" max="7680" width="8.88671875" style="1"/>
    <col min="7681" max="7682" width="8.77734375" style="1" customWidth="1"/>
    <col min="7683" max="7685" width="10.77734375" style="1" customWidth="1"/>
    <col min="7686" max="7686" width="10" style="1" customWidth="1"/>
    <col min="7687" max="7687" width="0.77734375" style="1" customWidth="1"/>
    <col min="7688" max="7688" width="18.109375" style="1" customWidth="1"/>
    <col min="7689" max="7689" width="9.33203125" style="1" customWidth="1"/>
    <col min="7690" max="7690" width="1.88671875" style="1" customWidth="1"/>
    <col min="7691" max="7691" width="3.44140625" style="1" customWidth="1"/>
    <col min="7692" max="7692" width="1.77734375" style="1" customWidth="1"/>
    <col min="7693" max="7693" width="3.77734375" style="1" customWidth="1"/>
    <col min="7694" max="7694" width="1.88671875" style="1" customWidth="1"/>
    <col min="7695" max="7695" width="3.6640625" style="1" customWidth="1"/>
    <col min="7696" max="7696" width="1.88671875" style="1" customWidth="1"/>
    <col min="7697" max="7697" width="2.77734375" style="1" customWidth="1"/>
    <col min="7698" max="7698" width="11.44140625" style="1" customWidth="1"/>
    <col min="7699" max="7699" width="11.21875" style="1" bestFit="1" customWidth="1"/>
    <col min="7700" max="7700" width="9.44140625" style="1" customWidth="1"/>
    <col min="7701" max="7701" width="10.33203125" style="1" bestFit="1" customWidth="1"/>
    <col min="7702" max="7702" width="12.109375" style="1" bestFit="1" customWidth="1"/>
    <col min="7703" max="7936" width="8.88671875" style="1"/>
    <col min="7937" max="7938" width="8.77734375" style="1" customWidth="1"/>
    <col min="7939" max="7941" width="10.77734375" style="1" customWidth="1"/>
    <col min="7942" max="7942" width="10" style="1" customWidth="1"/>
    <col min="7943" max="7943" width="0.77734375" style="1" customWidth="1"/>
    <col min="7944" max="7944" width="18.109375" style="1" customWidth="1"/>
    <col min="7945" max="7945" width="9.33203125" style="1" customWidth="1"/>
    <col min="7946" max="7946" width="1.88671875" style="1" customWidth="1"/>
    <col min="7947" max="7947" width="3.44140625" style="1" customWidth="1"/>
    <col min="7948" max="7948" width="1.77734375" style="1" customWidth="1"/>
    <col min="7949" max="7949" width="3.77734375" style="1" customWidth="1"/>
    <col min="7950" max="7950" width="1.88671875" style="1" customWidth="1"/>
    <col min="7951" max="7951" width="3.6640625" style="1" customWidth="1"/>
    <col min="7952" max="7952" width="1.88671875" style="1" customWidth="1"/>
    <col min="7953" max="7953" width="2.77734375" style="1" customWidth="1"/>
    <col min="7954" max="7954" width="11.44140625" style="1" customWidth="1"/>
    <col min="7955" max="7955" width="11.21875" style="1" bestFit="1" customWidth="1"/>
    <col min="7956" max="7956" width="9.44140625" style="1" customWidth="1"/>
    <col min="7957" max="7957" width="10.33203125" style="1" bestFit="1" customWidth="1"/>
    <col min="7958" max="7958" width="12.109375" style="1" bestFit="1" customWidth="1"/>
    <col min="7959" max="8192" width="8.88671875" style="1"/>
    <col min="8193" max="8194" width="8.77734375" style="1" customWidth="1"/>
    <col min="8195" max="8197" width="10.77734375" style="1" customWidth="1"/>
    <col min="8198" max="8198" width="10" style="1" customWidth="1"/>
    <col min="8199" max="8199" width="0.77734375" style="1" customWidth="1"/>
    <col min="8200" max="8200" width="18.109375" style="1" customWidth="1"/>
    <col min="8201" max="8201" width="9.33203125" style="1" customWidth="1"/>
    <col min="8202" max="8202" width="1.88671875" style="1" customWidth="1"/>
    <col min="8203" max="8203" width="3.44140625" style="1" customWidth="1"/>
    <col min="8204" max="8204" width="1.77734375" style="1" customWidth="1"/>
    <col min="8205" max="8205" width="3.77734375" style="1" customWidth="1"/>
    <col min="8206" max="8206" width="1.88671875" style="1" customWidth="1"/>
    <col min="8207" max="8207" width="3.6640625" style="1" customWidth="1"/>
    <col min="8208" max="8208" width="1.88671875" style="1" customWidth="1"/>
    <col min="8209" max="8209" width="2.77734375" style="1" customWidth="1"/>
    <col min="8210" max="8210" width="11.44140625" style="1" customWidth="1"/>
    <col min="8211" max="8211" width="11.21875" style="1" bestFit="1" customWidth="1"/>
    <col min="8212" max="8212" width="9.44140625" style="1" customWidth="1"/>
    <col min="8213" max="8213" width="10.33203125" style="1" bestFit="1" customWidth="1"/>
    <col min="8214" max="8214" width="12.109375" style="1" bestFit="1" customWidth="1"/>
    <col min="8215" max="8448" width="8.88671875" style="1"/>
    <col min="8449" max="8450" width="8.77734375" style="1" customWidth="1"/>
    <col min="8451" max="8453" width="10.77734375" style="1" customWidth="1"/>
    <col min="8454" max="8454" width="10" style="1" customWidth="1"/>
    <col min="8455" max="8455" width="0.77734375" style="1" customWidth="1"/>
    <col min="8456" max="8456" width="18.109375" style="1" customWidth="1"/>
    <col min="8457" max="8457" width="9.33203125" style="1" customWidth="1"/>
    <col min="8458" max="8458" width="1.88671875" style="1" customWidth="1"/>
    <col min="8459" max="8459" width="3.44140625" style="1" customWidth="1"/>
    <col min="8460" max="8460" width="1.77734375" style="1" customWidth="1"/>
    <col min="8461" max="8461" width="3.77734375" style="1" customWidth="1"/>
    <col min="8462" max="8462" width="1.88671875" style="1" customWidth="1"/>
    <col min="8463" max="8463" width="3.6640625" style="1" customWidth="1"/>
    <col min="8464" max="8464" width="1.88671875" style="1" customWidth="1"/>
    <col min="8465" max="8465" width="2.77734375" style="1" customWidth="1"/>
    <col min="8466" max="8466" width="11.44140625" style="1" customWidth="1"/>
    <col min="8467" max="8467" width="11.21875" style="1" bestFit="1" customWidth="1"/>
    <col min="8468" max="8468" width="9.44140625" style="1" customWidth="1"/>
    <col min="8469" max="8469" width="10.33203125" style="1" bestFit="1" customWidth="1"/>
    <col min="8470" max="8470" width="12.109375" style="1" bestFit="1" customWidth="1"/>
    <col min="8471" max="8704" width="8.88671875" style="1"/>
    <col min="8705" max="8706" width="8.77734375" style="1" customWidth="1"/>
    <col min="8707" max="8709" width="10.77734375" style="1" customWidth="1"/>
    <col min="8710" max="8710" width="10" style="1" customWidth="1"/>
    <col min="8711" max="8711" width="0.77734375" style="1" customWidth="1"/>
    <col min="8712" max="8712" width="18.109375" style="1" customWidth="1"/>
    <col min="8713" max="8713" width="9.33203125" style="1" customWidth="1"/>
    <col min="8714" max="8714" width="1.88671875" style="1" customWidth="1"/>
    <col min="8715" max="8715" width="3.44140625" style="1" customWidth="1"/>
    <col min="8716" max="8716" width="1.77734375" style="1" customWidth="1"/>
    <col min="8717" max="8717" width="3.77734375" style="1" customWidth="1"/>
    <col min="8718" max="8718" width="1.88671875" style="1" customWidth="1"/>
    <col min="8719" max="8719" width="3.6640625" style="1" customWidth="1"/>
    <col min="8720" max="8720" width="1.88671875" style="1" customWidth="1"/>
    <col min="8721" max="8721" width="2.77734375" style="1" customWidth="1"/>
    <col min="8722" max="8722" width="11.44140625" style="1" customWidth="1"/>
    <col min="8723" max="8723" width="11.21875" style="1" bestFit="1" customWidth="1"/>
    <col min="8724" max="8724" width="9.44140625" style="1" customWidth="1"/>
    <col min="8725" max="8725" width="10.33203125" style="1" bestFit="1" customWidth="1"/>
    <col min="8726" max="8726" width="12.109375" style="1" bestFit="1" customWidth="1"/>
    <col min="8727" max="8960" width="8.88671875" style="1"/>
    <col min="8961" max="8962" width="8.77734375" style="1" customWidth="1"/>
    <col min="8963" max="8965" width="10.77734375" style="1" customWidth="1"/>
    <col min="8966" max="8966" width="10" style="1" customWidth="1"/>
    <col min="8967" max="8967" width="0.77734375" style="1" customWidth="1"/>
    <col min="8968" max="8968" width="18.109375" style="1" customWidth="1"/>
    <col min="8969" max="8969" width="9.33203125" style="1" customWidth="1"/>
    <col min="8970" max="8970" width="1.88671875" style="1" customWidth="1"/>
    <col min="8971" max="8971" width="3.44140625" style="1" customWidth="1"/>
    <col min="8972" max="8972" width="1.77734375" style="1" customWidth="1"/>
    <col min="8973" max="8973" width="3.77734375" style="1" customWidth="1"/>
    <col min="8974" max="8974" width="1.88671875" style="1" customWidth="1"/>
    <col min="8975" max="8975" width="3.6640625" style="1" customWidth="1"/>
    <col min="8976" max="8976" width="1.88671875" style="1" customWidth="1"/>
    <col min="8977" max="8977" width="2.77734375" style="1" customWidth="1"/>
    <col min="8978" max="8978" width="11.44140625" style="1" customWidth="1"/>
    <col min="8979" max="8979" width="11.21875" style="1" bestFit="1" customWidth="1"/>
    <col min="8980" max="8980" width="9.44140625" style="1" customWidth="1"/>
    <col min="8981" max="8981" width="10.33203125" style="1" bestFit="1" customWidth="1"/>
    <col min="8982" max="8982" width="12.109375" style="1" bestFit="1" customWidth="1"/>
    <col min="8983" max="9216" width="8.88671875" style="1"/>
    <col min="9217" max="9218" width="8.77734375" style="1" customWidth="1"/>
    <col min="9219" max="9221" width="10.77734375" style="1" customWidth="1"/>
    <col min="9222" max="9222" width="10" style="1" customWidth="1"/>
    <col min="9223" max="9223" width="0.77734375" style="1" customWidth="1"/>
    <col min="9224" max="9224" width="18.109375" style="1" customWidth="1"/>
    <col min="9225" max="9225" width="9.33203125" style="1" customWidth="1"/>
    <col min="9226" max="9226" width="1.88671875" style="1" customWidth="1"/>
    <col min="9227" max="9227" width="3.44140625" style="1" customWidth="1"/>
    <col min="9228" max="9228" width="1.77734375" style="1" customWidth="1"/>
    <col min="9229" max="9229" width="3.77734375" style="1" customWidth="1"/>
    <col min="9230" max="9230" width="1.88671875" style="1" customWidth="1"/>
    <col min="9231" max="9231" width="3.6640625" style="1" customWidth="1"/>
    <col min="9232" max="9232" width="1.88671875" style="1" customWidth="1"/>
    <col min="9233" max="9233" width="2.77734375" style="1" customWidth="1"/>
    <col min="9234" max="9234" width="11.44140625" style="1" customWidth="1"/>
    <col min="9235" max="9235" width="11.21875" style="1" bestFit="1" customWidth="1"/>
    <col min="9236" max="9236" width="9.44140625" style="1" customWidth="1"/>
    <col min="9237" max="9237" width="10.33203125" style="1" bestFit="1" customWidth="1"/>
    <col min="9238" max="9238" width="12.109375" style="1" bestFit="1" customWidth="1"/>
    <col min="9239" max="9472" width="8.88671875" style="1"/>
    <col min="9473" max="9474" width="8.77734375" style="1" customWidth="1"/>
    <col min="9475" max="9477" width="10.77734375" style="1" customWidth="1"/>
    <col min="9478" max="9478" width="10" style="1" customWidth="1"/>
    <col min="9479" max="9479" width="0.77734375" style="1" customWidth="1"/>
    <col min="9480" max="9480" width="18.109375" style="1" customWidth="1"/>
    <col min="9481" max="9481" width="9.33203125" style="1" customWidth="1"/>
    <col min="9482" max="9482" width="1.88671875" style="1" customWidth="1"/>
    <col min="9483" max="9483" width="3.44140625" style="1" customWidth="1"/>
    <col min="9484" max="9484" width="1.77734375" style="1" customWidth="1"/>
    <col min="9485" max="9485" width="3.77734375" style="1" customWidth="1"/>
    <col min="9486" max="9486" width="1.88671875" style="1" customWidth="1"/>
    <col min="9487" max="9487" width="3.6640625" style="1" customWidth="1"/>
    <col min="9488" max="9488" width="1.88671875" style="1" customWidth="1"/>
    <col min="9489" max="9489" width="2.77734375" style="1" customWidth="1"/>
    <col min="9490" max="9490" width="11.44140625" style="1" customWidth="1"/>
    <col min="9491" max="9491" width="11.21875" style="1" bestFit="1" customWidth="1"/>
    <col min="9492" max="9492" width="9.44140625" style="1" customWidth="1"/>
    <col min="9493" max="9493" width="10.33203125" style="1" bestFit="1" customWidth="1"/>
    <col min="9494" max="9494" width="12.109375" style="1" bestFit="1" customWidth="1"/>
    <col min="9495" max="9728" width="8.88671875" style="1"/>
    <col min="9729" max="9730" width="8.77734375" style="1" customWidth="1"/>
    <col min="9731" max="9733" width="10.77734375" style="1" customWidth="1"/>
    <col min="9734" max="9734" width="10" style="1" customWidth="1"/>
    <col min="9735" max="9735" width="0.77734375" style="1" customWidth="1"/>
    <col min="9736" max="9736" width="18.109375" style="1" customWidth="1"/>
    <col min="9737" max="9737" width="9.33203125" style="1" customWidth="1"/>
    <col min="9738" max="9738" width="1.88671875" style="1" customWidth="1"/>
    <col min="9739" max="9739" width="3.44140625" style="1" customWidth="1"/>
    <col min="9740" max="9740" width="1.77734375" style="1" customWidth="1"/>
    <col min="9741" max="9741" width="3.77734375" style="1" customWidth="1"/>
    <col min="9742" max="9742" width="1.88671875" style="1" customWidth="1"/>
    <col min="9743" max="9743" width="3.6640625" style="1" customWidth="1"/>
    <col min="9744" max="9744" width="1.88671875" style="1" customWidth="1"/>
    <col min="9745" max="9745" width="2.77734375" style="1" customWidth="1"/>
    <col min="9746" max="9746" width="11.44140625" style="1" customWidth="1"/>
    <col min="9747" max="9747" width="11.21875" style="1" bestFit="1" customWidth="1"/>
    <col min="9748" max="9748" width="9.44140625" style="1" customWidth="1"/>
    <col min="9749" max="9749" width="10.33203125" style="1" bestFit="1" customWidth="1"/>
    <col min="9750" max="9750" width="12.109375" style="1" bestFit="1" customWidth="1"/>
    <col min="9751" max="9984" width="8.88671875" style="1"/>
    <col min="9985" max="9986" width="8.77734375" style="1" customWidth="1"/>
    <col min="9987" max="9989" width="10.77734375" style="1" customWidth="1"/>
    <col min="9990" max="9990" width="10" style="1" customWidth="1"/>
    <col min="9991" max="9991" width="0.77734375" style="1" customWidth="1"/>
    <col min="9992" max="9992" width="18.109375" style="1" customWidth="1"/>
    <col min="9993" max="9993" width="9.33203125" style="1" customWidth="1"/>
    <col min="9994" max="9994" width="1.88671875" style="1" customWidth="1"/>
    <col min="9995" max="9995" width="3.44140625" style="1" customWidth="1"/>
    <col min="9996" max="9996" width="1.77734375" style="1" customWidth="1"/>
    <col min="9997" max="9997" width="3.77734375" style="1" customWidth="1"/>
    <col min="9998" max="9998" width="1.88671875" style="1" customWidth="1"/>
    <col min="9999" max="9999" width="3.6640625" style="1" customWidth="1"/>
    <col min="10000" max="10000" width="1.88671875" style="1" customWidth="1"/>
    <col min="10001" max="10001" width="2.77734375" style="1" customWidth="1"/>
    <col min="10002" max="10002" width="11.44140625" style="1" customWidth="1"/>
    <col min="10003" max="10003" width="11.21875" style="1" bestFit="1" customWidth="1"/>
    <col min="10004" max="10004" width="9.44140625" style="1" customWidth="1"/>
    <col min="10005" max="10005" width="10.33203125" style="1" bestFit="1" customWidth="1"/>
    <col min="10006" max="10006" width="12.109375" style="1" bestFit="1" customWidth="1"/>
    <col min="10007" max="10240" width="8.88671875" style="1"/>
    <col min="10241" max="10242" width="8.77734375" style="1" customWidth="1"/>
    <col min="10243" max="10245" width="10.77734375" style="1" customWidth="1"/>
    <col min="10246" max="10246" width="10" style="1" customWidth="1"/>
    <col min="10247" max="10247" width="0.77734375" style="1" customWidth="1"/>
    <col min="10248" max="10248" width="18.109375" style="1" customWidth="1"/>
    <col min="10249" max="10249" width="9.33203125" style="1" customWidth="1"/>
    <col min="10250" max="10250" width="1.88671875" style="1" customWidth="1"/>
    <col min="10251" max="10251" width="3.44140625" style="1" customWidth="1"/>
    <col min="10252" max="10252" width="1.77734375" style="1" customWidth="1"/>
    <col min="10253" max="10253" width="3.77734375" style="1" customWidth="1"/>
    <col min="10254" max="10254" width="1.88671875" style="1" customWidth="1"/>
    <col min="10255" max="10255" width="3.6640625" style="1" customWidth="1"/>
    <col min="10256" max="10256" width="1.88671875" style="1" customWidth="1"/>
    <col min="10257" max="10257" width="2.77734375" style="1" customWidth="1"/>
    <col min="10258" max="10258" width="11.44140625" style="1" customWidth="1"/>
    <col min="10259" max="10259" width="11.21875" style="1" bestFit="1" customWidth="1"/>
    <col min="10260" max="10260" width="9.44140625" style="1" customWidth="1"/>
    <col min="10261" max="10261" width="10.33203125" style="1" bestFit="1" customWidth="1"/>
    <col min="10262" max="10262" width="12.109375" style="1" bestFit="1" customWidth="1"/>
    <col min="10263" max="10496" width="8.88671875" style="1"/>
    <col min="10497" max="10498" width="8.77734375" style="1" customWidth="1"/>
    <col min="10499" max="10501" width="10.77734375" style="1" customWidth="1"/>
    <col min="10502" max="10502" width="10" style="1" customWidth="1"/>
    <col min="10503" max="10503" width="0.77734375" style="1" customWidth="1"/>
    <col min="10504" max="10504" width="18.109375" style="1" customWidth="1"/>
    <col min="10505" max="10505" width="9.33203125" style="1" customWidth="1"/>
    <col min="10506" max="10506" width="1.88671875" style="1" customWidth="1"/>
    <col min="10507" max="10507" width="3.44140625" style="1" customWidth="1"/>
    <col min="10508" max="10508" width="1.77734375" style="1" customWidth="1"/>
    <col min="10509" max="10509" width="3.77734375" style="1" customWidth="1"/>
    <col min="10510" max="10510" width="1.88671875" style="1" customWidth="1"/>
    <col min="10511" max="10511" width="3.6640625" style="1" customWidth="1"/>
    <col min="10512" max="10512" width="1.88671875" style="1" customWidth="1"/>
    <col min="10513" max="10513" width="2.77734375" style="1" customWidth="1"/>
    <col min="10514" max="10514" width="11.44140625" style="1" customWidth="1"/>
    <col min="10515" max="10515" width="11.21875" style="1" bestFit="1" customWidth="1"/>
    <col min="10516" max="10516" width="9.44140625" style="1" customWidth="1"/>
    <col min="10517" max="10517" width="10.33203125" style="1" bestFit="1" customWidth="1"/>
    <col min="10518" max="10518" width="12.109375" style="1" bestFit="1" customWidth="1"/>
    <col min="10519" max="10752" width="8.88671875" style="1"/>
    <col min="10753" max="10754" width="8.77734375" style="1" customWidth="1"/>
    <col min="10755" max="10757" width="10.77734375" style="1" customWidth="1"/>
    <col min="10758" max="10758" width="10" style="1" customWidth="1"/>
    <col min="10759" max="10759" width="0.77734375" style="1" customWidth="1"/>
    <col min="10760" max="10760" width="18.109375" style="1" customWidth="1"/>
    <col min="10761" max="10761" width="9.33203125" style="1" customWidth="1"/>
    <col min="10762" max="10762" width="1.88671875" style="1" customWidth="1"/>
    <col min="10763" max="10763" width="3.44140625" style="1" customWidth="1"/>
    <col min="10764" max="10764" width="1.77734375" style="1" customWidth="1"/>
    <col min="10765" max="10765" width="3.77734375" style="1" customWidth="1"/>
    <col min="10766" max="10766" width="1.88671875" style="1" customWidth="1"/>
    <col min="10767" max="10767" width="3.6640625" style="1" customWidth="1"/>
    <col min="10768" max="10768" width="1.88671875" style="1" customWidth="1"/>
    <col min="10769" max="10769" width="2.77734375" style="1" customWidth="1"/>
    <col min="10770" max="10770" width="11.44140625" style="1" customWidth="1"/>
    <col min="10771" max="10771" width="11.21875" style="1" bestFit="1" customWidth="1"/>
    <col min="10772" max="10772" width="9.44140625" style="1" customWidth="1"/>
    <col min="10773" max="10773" width="10.33203125" style="1" bestFit="1" customWidth="1"/>
    <col min="10774" max="10774" width="12.109375" style="1" bestFit="1" customWidth="1"/>
    <col min="10775" max="11008" width="8.88671875" style="1"/>
    <col min="11009" max="11010" width="8.77734375" style="1" customWidth="1"/>
    <col min="11011" max="11013" width="10.77734375" style="1" customWidth="1"/>
    <col min="11014" max="11014" width="10" style="1" customWidth="1"/>
    <col min="11015" max="11015" width="0.77734375" style="1" customWidth="1"/>
    <col min="11016" max="11016" width="18.109375" style="1" customWidth="1"/>
    <col min="11017" max="11017" width="9.33203125" style="1" customWidth="1"/>
    <col min="11018" max="11018" width="1.88671875" style="1" customWidth="1"/>
    <col min="11019" max="11019" width="3.44140625" style="1" customWidth="1"/>
    <col min="11020" max="11020" width="1.77734375" style="1" customWidth="1"/>
    <col min="11021" max="11021" width="3.77734375" style="1" customWidth="1"/>
    <col min="11022" max="11022" width="1.88671875" style="1" customWidth="1"/>
    <col min="11023" max="11023" width="3.6640625" style="1" customWidth="1"/>
    <col min="11024" max="11024" width="1.88671875" style="1" customWidth="1"/>
    <col min="11025" max="11025" width="2.77734375" style="1" customWidth="1"/>
    <col min="11026" max="11026" width="11.44140625" style="1" customWidth="1"/>
    <col min="11027" max="11027" width="11.21875" style="1" bestFit="1" customWidth="1"/>
    <col min="11028" max="11028" width="9.44140625" style="1" customWidth="1"/>
    <col min="11029" max="11029" width="10.33203125" style="1" bestFit="1" customWidth="1"/>
    <col min="11030" max="11030" width="12.109375" style="1" bestFit="1" customWidth="1"/>
    <col min="11031" max="11264" width="8.88671875" style="1"/>
    <col min="11265" max="11266" width="8.77734375" style="1" customWidth="1"/>
    <col min="11267" max="11269" width="10.77734375" style="1" customWidth="1"/>
    <col min="11270" max="11270" width="10" style="1" customWidth="1"/>
    <col min="11271" max="11271" width="0.77734375" style="1" customWidth="1"/>
    <col min="11272" max="11272" width="18.109375" style="1" customWidth="1"/>
    <col min="11273" max="11273" width="9.33203125" style="1" customWidth="1"/>
    <col min="11274" max="11274" width="1.88671875" style="1" customWidth="1"/>
    <col min="11275" max="11275" width="3.44140625" style="1" customWidth="1"/>
    <col min="11276" max="11276" width="1.77734375" style="1" customWidth="1"/>
    <col min="11277" max="11277" width="3.77734375" style="1" customWidth="1"/>
    <col min="11278" max="11278" width="1.88671875" style="1" customWidth="1"/>
    <col min="11279" max="11279" width="3.6640625" style="1" customWidth="1"/>
    <col min="11280" max="11280" width="1.88671875" style="1" customWidth="1"/>
    <col min="11281" max="11281" width="2.77734375" style="1" customWidth="1"/>
    <col min="11282" max="11282" width="11.44140625" style="1" customWidth="1"/>
    <col min="11283" max="11283" width="11.21875" style="1" bestFit="1" customWidth="1"/>
    <col min="11284" max="11284" width="9.44140625" style="1" customWidth="1"/>
    <col min="11285" max="11285" width="10.33203125" style="1" bestFit="1" customWidth="1"/>
    <col min="11286" max="11286" width="12.109375" style="1" bestFit="1" customWidth="1"/>
    <col min="11287" max="11520" width="8.88671875" style="1"/>
    <col min="11521" max="11522" width="8.77734375" style="1" customWidth="1"/>
    <col min="11523" max="11525" width="10.77734375" style="1" customWidth="1"/>
    <col min="11526" max="11526" width="10" style="1" customWidth="1"/>
    <col min="11527" max="11527" width="0.77734375" style="1" customWidth="1"/>
    <col min="11528" max="11528" width="18.109375" style="1" customWidth="1"/>
    <col min="11529" max="11529" width="9.33203125" style="1" customWidth="1"/>
    <col min="11530" max="11530" width="1.88671875" style="1" customWidth="1"/>
    <col min="11531" max="11531" width="3.44140625" style="1" customWidth="1"/>
    <col min="11532" max="11532" width="1.77734375" style="1" customWidth="1"/>
    <col min="11533" max="11533" width="3.77734375" style="1" customWidth="1"/>
    <col min="11534" max="11534" width="1.88671875" style="1" customWidth="1"/>
    <col min="11535" max="11535" width="3.6640625" style="1" customWidth="1"/>
    <col min="11536" max="11536" width="1.88671875" style="1" customWidth="1"/>
    <col min="11537" max="11537" width="2.77734375" style="1" customWidth="1"/>
    <col min="11538" max="11538" width="11.44140625" style="1" customWidth="1"/>
    <col min="11539" max="11539" width="11.21875" style="1" bestFit="1" customWidth="1"/>
    <col min="11540" max="11540" width="9.44140625" style="1" customWidth="1"/>
    <col min="11541" max="11541" width="10.33203125" style="1" bestFit="1" customWidth="1"/>
    <col min="11542" max="11542" width="12.109375" style="1" bestFit="1" customWidth="1"/>
    <col min="11543" max="11776" width="8.88671875" style="1"/>
    <col min="11777" max="11778" width="8.77734375" style="1" customWidth="1"/>
    <col min="11779" max="11781" width="10.77734375" style="1" customWidth="1"/>
    <col min="11782" max="11782" width="10" style="1" customWidth="1"/>
    <col min="11783" max="11783" width="0.77734375" style="1" customWidth="1"/>
    <col min="11784" max="11784" width="18.109375" style="1" customWidth="1"/>
    <col min="11785" max="11785" width="9.33203125" style="1" customWidth="1"/>
    <col min="11786" max="11786" width="1.88671875" style="1" customWidth="1"/>
    <col min="11787" max="11787" width="3.44140625" style="1" customWidth="1"/>
    <col min="11788" max="11788" width="1.77734375" style="1" customWidth="1"/>
    <col min="11789" max="11789" width="3.77734375" style="1" customWidth="1"/>
    <col min="11790" max="11790" width="1.88671875" style="1" customWidth="1"/>
    <col min="11791" max="11791" width="3.6640625" style="1" customWidth="1"/>
    <col min="11792" max="11792" width="1.88671875" style="1" customWidth="1"/>
    <col min="11793" max="11793" width="2.77734375" style="1" customWidth="1"/>
    <col min="11794" max="11794" width="11.44140625" style="1" customWidth="1"/>
    <col min="11795" max="11795" width="11.21875" style="1" bestFit="1" customWidth="1"/>
    <col min="11796" max="11796" width="9.44140625" style="1" customWidth="1"/>
    <col min="11797" max="11797" width="10.33203125" style="1" bestFit="1" customWidth="1"/>
    <col min="11798" max="11798" width="12.109375" style="1" bestFit="1" customWidth="1"/>
    <col min="11799" max="12032" width="8.88671875" style="1"/>
    <col min="12033" max="12034" width="8.77734375" style="1" customWidth="1"/>
    <col min="12035" max="12037" width="10.77734375" style="1" customWidth="1"/>
    <col min="12038" max="12038" width="10" style="1" customWidth="1"/>
    <col min="12039" max="12039" width="0.77734375" style="1" customWidth="1"/>
    <col min="12040" max="12040" width="18.109375" style="1" customWidth="1"/>
    <col min="12041" max="12041" width="9.33203125" style="1" customWidth="1"/>
    <col min="12042" max="12042" width="1.88671875" style="1" customWidth="1"/>
    <col min="12043" max="12043" width="3.44140625" style="1" customWidth="1"/>
    <col min="12044" max="12044" width="1.77734375" style="1" customWidth="1"/>
    <col min="12045" max="12045" width="3.77734375" style="1" customWidth="1"/>
    <col min="12046" max="12046" width="1.88671875" style="1" customWidth="1"/>
    <col min="12047" max="12047" width="3.6640625" style="1" customWidth="1"/>
    <col min="12048" max="12048" width="1.88671875" style="1" customWidth="1"/>
    <col min="12049" max="12049" width="2.77734375" style="1" customWidth="1"/>
    <col min="12050" max="12050" width="11.44140625" style="1" customWidth="1"/>
    <col min="12051" max="12051" width="11.21875" style="1" bestFit="1" customWidth="1"/>
    <col min="12052" max="12052" width="9.44140625" style="1" customWidth="1"/>
    <col min="12053" max="12053" width="10.33203125" style="1" bestFit="1" customWidth="1"/>
    <col min="12054" max="12054" width="12.109375" style="1" bestFit="1" customWidth="1"/>
    <col min="12055" max="12288" width="8.88671875" style="1"/>
    <col min="12289" max="12290" width="8.77734375" style="1" customWidth="1"/>
    <col min="12291" max="12293" width="10.77734375" style="1" customWidth="1"/>
    <col min="12294" max="12294" width="10" style="1" customWidth="1"/>
    <col min="12295" max="12295" width="0.77734375" style="1" customWidth="1"/>
    <col min="12296" max="12296" width="18.109375" style="1" customWidth="1"/>
    <col min="12297" max="12297" width="9.33203125" style="1" customWidth="1"/>
    <col min="12298" max="12298" width="1.88671875" style="1" customWidth="1"/>
    <col min="12299" max="12299" width="3.44140625" style="1" customWidth="1"/>
    <col min="12300" max="12300" width="1.77734375" style="1" customWidth="1"/>
    <col min="12301" max="12301" width="3.77734375" style="1" customWidth="1"/>
    <col min="12302" max="12302" width="1.88671875" style="1" customWidth="1"/>
    <col min="12303" max="12303" width="3.6640625" style="1" customWidth="1"/>
    <col min="12304" max="12304" width="1.88671875" style="1" customWidth="1"/>
    <col min="12305" max="12305" width="2.77734375" style="1" customWidth="1"/>
    <col min="12306" max="12306" width="11.44140625" style="1" customWidth="1"/>
    <col min="12307" max="12307" width="11.21875" style="1" bestFit="1" customWidth="1"/>
    <col min="12308" max="12308" width="9.44140625" style="1" customWidth="1"/>
    <col min="12309" max="12309" width="10.33203125" style="1" bestFit="1" customWidth="1"/>
    <col min="12310" max="12310" width="12.109375" style="1" bestFit="1" customWidth="1"/>
    <col min="12311" max="12544" width="8.88671875" style="1"/>
    <col min="12545" max="12546" width="8.77734375" style="1" customWidth="1"/>
    <col min="12547" max="12549" width="10.77734375" style="1" customWidth="1"/>
    <col min="12550" max="12550" width="10" style="1" customWidth="1"/>
    <col min="12551" max="12551" width="0.77734375" style="1" customWidth="1"/>
    <col min="12552" max="12552" width="18.109375" style="1" customWidth="1"/>
    <col min="12553" max="12553" width="9.33203125" style="1" customWidth="1"/>
    <col min="12554" max="12554" width="1.88671875" style="1" customWidth="1"/>
    <col min="12555" max="12555" width="3.44140625" style="1" customWidth="1"/>
    <col min="12556" max="12556" width="1.77734375" style="1" customWidth="1"/>
    <col min="12557" max="12557" width="3.77734375" style="1" customWidth="1"/>
    <col min="12558" max="12558" width="1.88671875" style="1" customWidth="1"/>
    <col min="12559" max="12559" width="3.6640625" style="1" customWidth="1"/>
    <col min="12560" max="12560" width="1.88671875" style="1" customWidth="1"/>
    <col min="12561" max="12561" width="2.77734375" style="1" customWidth="1"/>
    <col min="12562" max="12562" width="11.44140625" style="1" customWidth="1"/>
    <col min="12563" max="12563" width="11.21875" style="1" bestFit="1" customWidth="1"/>
    <col min="12564" max="12564" width="9.44140625" style="1" customWidth="1"/>
    <col min="12565" max="12565" width="10.33203125" style="1" bestFit="1" customWidth="1"/>
    <col min="12566" max="12566" width="12.109375" style="1" bestFit="1" customWidth="1"/>
    <col min="12567" max="12800" width="8.88671875" style="1"/>
    <col min="12801" max="12802" width="8.77734375" style="1" customWidth="1"/>
    <col min="12803" max="12805" width="10.77734375" style="1" customWidth="1"/>
    <col min="12806" max="12806" width="10" style="1" customWidth="1"/>
    <col min="12807" max="12807" width="0.77734375" style="1" customWidth="1"/>
    <col min="12808" max="12808" width="18.109375" style="1" customWidth="1"/>
    <col min="12809" max="12809" width="9.33203125" style="1" customWidth="1"/>
    <col min="12810" max="12810" width="1.88671875" style="1" customWidth="1"/>
    <col min="12811" max="12811" width="3.44140625" style="1" customWidth="1"/>
    <col min="12812" max="12812" width="1.77734375" style="1" customWidth="1"/>
    <col min="12813" max="12813" width="3.77734375" style="1" customWidth="1"/>
    <col min="12814" max="12814" width="1.88671875" style="1" customWidth="1"/>
    <col min="12815" max="12815" width="3.6640625" style="1" customWidth="1"/>
    <col min="12816" max="12816" width="1.88671875" style="1" customWidth="1"/>
    <col min="12817" max="12817" width="2.77734375" style="1" customWidth="1"/>
    <col min="12818" max="12818" width="11.44140625" style="1" customWidth="1"/>
    <col min="12819" max="12819" width="11.21875" style="1" bestFit="1" customWidth="1"/>
    <col min="12820" max="12820" width="9.44140625" style="1" customWidth="1"/>
    <col min="12821" max="12821" width="10.33203125" style="1" bestFit="1" customWidth="1"/>
    <col min="12822" max="12822" width="12.109375" style="1" bestFit="1" customWidth="1"/>
    <col min="12823" max="13056" width="8.88671875" style="1"/>
    <col min="13057" max="13058" width="8.77734375" style="1" customWidth="1"/>
    <col min="13059" max="13061" width="10.77734375" style="1" customWidth="1"/>
    <col min="13062" max="13062" width="10" style="1" customWidth="1"/>
    <col min="13063" max="13063" width="0.77734375" style="1" customWidth="1"/>
    <col min="13064" max="13064" width="18.109375" style="1" customWidth="1"/>
    <col min="13065" max="13065" width="9.33203125" style="1" customWidth="1"/>
    <col min="13066" max="13066" width="1.88671875" style="1" customWidth="1"/>
    <col min="13067" max="13067" width="3.44140625" style="1" customWidth="1"/>
    <col min="13068" max="13068" width="1.77734375" style="1" customWidth="1"/>
    <col min="13069" max="13069" width="3.77734375" style="1" customWidth="1"/>
    <col min="13070" max="13070" width="1.88671875" style="1" customWidth="1"/>
    <col min="13071" max="13071" width="3.6640625" style="1" customWidth="1"/>
    <col min="13072" max="13072" width="1.88671875" style="1" customWidth="1"/>
    <col min="13073" max="13073" width="2.77734375" style="1" customWidth="1"/>
    <col min="13074" max="13074" width="11.44140625" style="1" customWidth="1"/>
    <col min="13075" max="13075" width="11.21875" style="1" bestFit="1" customWidth="1"/>
    <col min="13076" max="13076" width="9.44140625" style="1" customWidth="1"/>
    <col min="13077" max="13077" width="10.33203125" style="1" bestFit="1" customWidth="1"/>
    <col min="13078" max="13078" width="12.109375" style="1" bestFit="1" customWidth="1"/>
    <col min="13079" max="13312" width="8.88671875" style="1"/>
    <col min="13313" max="13314" width="8.77734375" style="1" customWidth="1"/>
    <col min="13315" max="13317" width="10.77734375" style="1" customWidth="1"/>
    <col min="13318" max="13318" width="10" style="1" customWidth="1"/>
    <col min="13319" max="13319" width="0.77734375" style="1" customWidth="1"/>
    <col min="13320" max="13320" width="18.109375" style="1" customWidth="1"/>
    <col min="13321" max="13321" width="9.33203125" style="1" customWidth="1"/>
    <col min="13322" max="13322" width="1.88671875" style="1" customWidth="1"/>
    <col min="13323" max="13323" width="3.44140625" style="1" customWidth="1"/>
    <col min="13324" max="13324" width="1.77734375" style="1" customWidth="1"/>
    <col min="13325" max="13325" width="3.77734375" style="1" customWidth="1"/>
    <col min="13326" max="13326" width="1.88671875" style="1" customWidth="1"/>
    <col min="13327" max="13327" width="3.6640625" style="1" customWidth="1"/>
    <col min="13328" max="13328" width="1.88671875" style="1" customWidth="1"/>
    <col min="13329" max="13329" width="2.77734375" style="1" customWidth="1"/>
    <col min="13330" max="13330" width="11.44140625" style="1" customWidth="1"/>
    <col min="13331" max="13331" width="11.21875" style="1" bestFit="1" customWidth="1"/>
    <col min="13332" max="13332" width="9.44140625" style="1" customWidth="1"/>
    <col min="13333" max="13333" width="10.33203125" style="1" bestFit="1" customWidth="1"/>
    <col min="13334" max="13334" width="12.109375" style="1" bestFit="1" customWidth="1"/>
    <col min="13335" max="13568" width="8.88671875" style="1"/>
    <col min="13569" max="13570" width="8.77734375" style="1" customWidth="1"/>
    <col min="13571" max="13573" width="10.77734375" style="1" customWidth="1"/>
    <col min="13574" max="13574" width="10" style="1" customWidth="1"/>
    <col min="13575" max="13575" width="0.77734375" style="1" customWidth="1"/>
    <col min="13576" max="13576" width="18.109375" style="1" customWidth="1"/>
    <col min="13577" max="13577" width="9.33203125" style="1" customWidth="1"/>
    <col min="13578" max="13578" width="1.88671875" style="1" customWidth="1"/>
    <col min="13579" max="13579" width="3.44140625" style="1" customWidth="1"/>
    <col min="13580" max="13580" width="1.77734375" style="1" customWidth="1"/>
    <col min="13581" max="13581" width="3.77734375" style="1" customWidth="1"/>
    <col min="13582" max="13582" width="1.88671875" style="1" customWidth="1"/>
    <col min="13583" max="13583" width="3.6640625" style="1" customWidth="1"/>
    <col min="13584" max="13584" width="1.88671875" style="1" customWidth="1"/>
    <col min="13585" max="13585" width="2.77734375" style="1" customWidth="1"/>
    <col min="13586" max="13586" width="11.44140625" style="1" customWidth="1"/>
    <col min="13587" max="13587" width="11.21875" style="1" bestFit="1" customWidth="1"/>
    <col min="13588" max="13588" width="9.44140625" style="1" customWidth="1"/>
    <col min="13589" max="13589" width="10.33203125" style="1" bestFit="1" customWidth="1"/>
    <col min="13590" max="13590" width="12.109375" style="1" bestFit="1" customWidth="1"/>
    <col min="13591" max="13824" width="8.88671875" style="1"/>
    <col min="13825" max="13826" width="8.77734375" style="1" customWidth="1"/>
    <col min="13827" max="13829" width="10.77734375" style="1" customWidth="1"/>
    <col min="13830" max="13830" width="10" style="1" customWidth="1"/>
    <col min="13831" max="13831" width="0.77734375" style="1" customWidth="1"/>
    <col min="13832" max="13832" width="18.109375" style="1" customWidth="1"/>
    <col min="13833" max="13833" width="9.33203125" style="1" customWidth="1"/>
    <col min="13834" max="13834" width="1.88671875" style="1" customWidth="1"/>
    <col min="13835" max="13835" width="3.44140625" style="1" customWidth="1"/>
    <col min="13836" max="13836" width="1.77734375" style="1" customWidth="1"/>
    <col min="13837" max="13837" width="3.77734375" style="1" customWidth="1"/>
    <col min="13838" max="13838" width="1.88671875" style="1" customWidth="1"/>
    <col min="13839" max="13839" width="3.6640625" style="1" customWidth="1"/>
    <col min="13840" max="13840" width="1.88671875" style="1" customWidth="1"/>
    <col min="13841" max="13841" width="2.77734375" style="1" customWidth="1"/>
    <col min="13842" max="13842" width="11.44140625" style="1" customWidth="1"/>
    <col min="13843" max="13843" width="11.21875" style="1" bestFit="1" customWidth="1"/>
    <col min="13844" max="13844" width="9.44140625" style="1" customWidth="1"/>
    <col min="13845" max="13845" width="10.33203125" style="1" bestFit="1" customWidth="1"/>
    <col min="13846" max="13846" width="12.109375" style="1" bestFit="1" customWidth="1"/>
    <col min="13847" max="14080" width="8.88671875" style="1"/>
    <col min="14081" max="14082" width="8.77734375" style="1" customWidth="1"/>
    <col min="14083" max="14085" width="10.77734375" style="1" customWidth="1"/>
    <col min="14086" max="14086" width="10" style="1" customWidth="1"/>
    <col min="14087" max="14087" width="0.77734375" style="1" customWidth="1"/>
    <col min="14088" max="14088" width="18.109375" style="1" customWidth="1"/>
    <col min="14089" max="14089" width="9.33203125" style="1" customWidth="1"/>
    <col min="14090" max="14090" width="1.88671875" style="1" customWidth="1"/>
    <col min="14091" max="14091" width="3.44140625" style="1" customWidth="1"/>
    <col min="14092" max="14092" width="1.77734375" style="1" customWidth="1"/>
    <col min="14093" max="14093" width="3.77734375" style="1" customWidth="1"/>
    <col min="14094" max="14094" width="1.88671875" style="1" customWidth="1"/>
    <col min="14095" max="14095" width="3.6640625" style="1" customWidth="1"/>
    <col min="14096" max="14096" width="1.88671875" style="1" customWidth="1"/>
    <col min="14097" max="14097" width="2.77734375" style="1" customWidth="1"/>
    <col min="14098" max="14098" width="11.44140625" style="1" customWidth="1"/>
    <col min="14099" max="14099" width="11.21875" style="1" bestFit="1" customWidth="1"/>
    <col min="14100" max="14100" width="9.44140625" style="1" customWidth="1"/>
    <col min="14101" max="14101" width="10.33203125" style="1" bestFit="1" customWidth="1"/>
    <col min="14102" max="14102" width="12.109375" style="1" bestFit="1" customWidth="1"/>
    <col min="14103" max="14336" width="8.88671875" style="1"/>
    <col min="14337" max="14338" width="8.77734375" style="1" customWidth="1"/>
    <col min="14339" max="14341" width="10.77734375" style="1" customWidth="1"/>
    <col min="14342" max="14342" width="10" style="1" customWidth="1"/>
    <col min="14343" max="14343" width="0.77734375" style="1" customWidth="1"/>
    <col min="14344" max="14344" width="18.109375" style="1" customWidth="1"/>
    <col min="14345" max="14345" width="9.33203125" style="1" customWidth="1"/>
    <col min="14346" max="14346" width="1.88671875" style="1" customWidth="1"/>
    <col min="14347" max="14347" width="3.44140625" style="1" customWidth="1"/>
    <col min="14348" max="14348" width="1.77734375" style="1" customWidth="1"/>
    <col min="14349" max="14349" width="3.77734375" style="1" customWidth="1"/>
    <col min="14350" max="14350" width="1.88671875" style="1" customWidth="1"/>
    <col min="14351" max="14351" width="3.6640625" style="1" customWidth="1"/>
    <col min="14352" max="14352" width="1.88671875" style="1" customWidth="1"/>
    <col min="14353" max="14353" width="2.77734375" style="1" customWidth="1"/>
    <col min="14354" max="14354" width="11.44140625" style="1" customWidth="1"/>
    <col min="14355" max="14355" width="11.21875" style="1" bestFit="1" customWidth="1"/>
    <col min="14356" max="14356" width="9.44140625" style="1" customWidth="1"/>
    <col min="14357" max="14357" width="10.33203125" style="1" bestFit="1" customWidth="1"/>
    <col min="14358" max="14358" width="12.109375" style="1" bestFit="1" customWidth="1"/>
    <col min="14359" max="14592" width="8.88671875" style="1"/>
    <col min="14593" max="14594" width="8.77734375" style="1" customWidth="1"/>
    <col min="14595" max="14597" width="10.77734375" style="1" customWidth="1"/>
    <col min="14598" max="14598" width="10" style="1" customWidth="1"/>
    <col min="14599" max="14599" width="0.77734375" style="1" customWidth="1"/>
    <col min="14600" max="14600" width="18.109375" style="1" customWidth="1"/>
    <col min="14601" max="14601" width="9.33203125" style="1" customWidth="1"/>
    <col min="14602" max="14602" width="1.88671875" style="1" customWidth="1"/>
    <col min="14603" max="14603" width="3.44140625" style="1" customWidth="1"/>
    <col min="14604" max="14604" width="1.77734375" style="1" customWidth="1"/>
    <col min="14605" max="14605" width="3.77734375" style="1" customWidth="1"/>
    <col min="14606" max="14606" width="1.88671875" style="1" customWidth="1"/>
    <col min="14607" max="14607" width="3.6640625" style="1" customWidth="1"/>
    <col min="14608" max="14608" width="1.88671875" style="1" customWidth="1"/>
    <col min="14609" max="14609" width="2.77734375" style="1" customWidth="1"/>
    <col min="14610" max="14610" width="11.44140625" style="1" customWidth="1"/>
    <col min="14611" max="14611" width="11.21875" style="1" bestFit="1" customWidth="1"/>
    <col min="14612" max="14612" width="9.44140625" style="1" customWidth="1"/>
    <col min="14613" max="14613" width="10.33203125" style="1" bestFit="1" customWidth="1"/>
    <col min="14614" max="14614" width="12.109375" style="1" bestFit="1" customWidth="1"/>
    <col min="14615" max="14848" width="8.88671875" style="1"/>
    <col min="14849" max="14850" width="8.77734375" style="1" customWidth="1"/>
    <col min="14851" max="14853" width="10.77734375" style="1" customWidth="1"/>
    <col min="14854" max="14854" width="10" style="1" customWidth="1"/>
    <col min="14855" max="14855" width="0.77734375" style="1" customWidth="1"/>
    <col min="14856" max="14856" width="18.109375" style="1" customWidth="1"/>
    <col min="14857" max="14857" width="9.33203125" style="1" customWidth="1"/>
    <col min="14858" max="14858" width="1.88671875" style="1" customWidth="1"/>
    <col min="14859" max="14859" width="3.44140625" style="1" customWidth="1"/>
    <col min="14860" max="14860" width="1.77734375" style="1" customWidth="1"/>
    <col min="14861" max="14861" width="3.77734375" style="1" customWidth="1"/>
    <col min="14862" max="14862" width="1.88671875" style="1" customWidth="1"/>
    <col min="14863" max="14863" width="3.6640625" style="1" customWidth="1"/>
    <col min="14864" max="14864" width="1.88671875" style="1" customWidth="1"/>
    <col min="14865" max="14865" width="2.77734375" style="1" customWidth="1"/>
    <col min="14866" max="14866" width="11.44140625" style="1" customWidth="1"/>
    <col min="14867" max="14867" width="11.21875" style="1" bestFit="1" customWidth="1"/>
    <col min="14868" max="14868" width="9.44140625" style="1" customWidth="1"/>
    <col min="14869" max="14869" width="10.33203125" style="1" bestFit="1" customWidth="1"/>
    <col min="14870" max="14870" width="12.109375" style="1" bestFit="1" customWidth="1"/>
    <col min="14871" max="15104" width="8.88671875" style="1"/>
    <col min="15105" max="15106" width="8.77734375" style="1" customWidth="1"/>
    <col min="15107" max="15109" width="10.77734375" style="1" customWidth="1"/>
    <col min="15110" max="15110" width="10" style="1" customWidth="1"/>
    <col min="15111" max="15111" width="0.77734375" style="1" customWidth="1"/>
    <col min="15112" max="15112" width="18.109375" style="1" customWidth="1"/>
    <col min="15113" max="15113" width="9.33203125" style="1" customWidth="1"/>
    <col min="15114" max="15114" width="1.88671875" style="1" customWidth="1"/>
    <col min="15115" max="15115" width="3.44140625" style="1" customWidth="1"/>
    <col min="15116" max="15116" width="1.77734375" style="1" customWidth="1"/>
    <col min="15117" max="15117" width="3.77734375" style="1" customWidth="1"/>
    <col min="15118" max="15118" width="1.88671875" style="1" customWidth="1"/>
    <col min="15119" max="15119" width="3.6640625" style="1" customWidth="1"/>
    <col min="15120" max="15120" width="1.88671875" style="1" customWidth="1"/>
    <col min="15121" max="15121" width="2.77734375" style="1" customWidth="1"/>
    <col min="15122" max="15122" width="11.44140625" style="1" customWidth="1"/>
    <col min="15123" max="15123" width="11.21875" style="1" bestFit="1" customWidth="1"/>
    <col min="15124" max="15124" width="9.44140625" style="1" customWidth="1"/>
    <col min="15125" max="15125" width="10.33203125" style="1" bestFit="1" customWidth="1"/>
    <col min="15126" max="15126" width="12.109375" style="1" bestFit="1" customWidth="1"/>
    <col min="15127" max="15360" width="8.88671875" style="1"/>
    <col min="15361" max="15362" width="8.77734375" style="1" customWidth="1"/>
    <col min="15363" max="15365" width="10.77734375" style="1" customWidth="1"/>
    <col min="15366" max="15366" width="10" style="1" customWidth="1"/>
    <col min="15367" max="15367" width="0.77734375" style="1" customWidth="1"/>
    <col min="15368" max="15368" width="18.109375" style="1" customWidth="1"/>
    <col min="15369" max="15369" width="9.33203125" style="1" customWidth="1"/>
    <col min="15370" max="15370" width="1.88671875" style="1" customWidth="1"/>
    <col min="15371" max="15371" width="3.44140625" style="1" customWidth="1"/>
    <col min="15372" max="15372" width="1.77734375" style="1" customWidth="1"/>
    <col min="15373" max="15373" width="3.77734375" style="1" customWidth="1"/>
    <col min="15374" max="15374" width="1.88671875" style="1" customWidth="1"/>
    <col min="15375" max="15375" width="3.6640625" style="1" customWidth="1"/>
    <col min="15376" max="15376" width="1.88671875" style="1" customWidth="1"/>
    <col min="15377" max="15377" width="2.77734375" style="1" customWidth="1"/>
    <col min="15378" max="15378" width="11.44140625" style="1" customWidth="1"/>
    <col min="15379" max="15379" width="11.21875" style="1" bestFit="1" customWidth="1"/>
    <col min="15380" max="15380" width="9.44140625" style="1" customWidth="1"/>
    <col min="15381" max="15381" width="10.33203125" style="1" bestFit="1" customWidth="1"/>
    <col min="15382" max="15382" width="12.109375" style="1" bestFit="1" customWidth="1"/>
    <col min="15383" max="15616" width="8.88671875" style="1"/>
    <col min="15617" max="15618" width="8.77734375" style="1" customWidth="1"/>
    <col min="15619" max="15621" width="10.77734375" style="1" customWidth="1"/>
    <col min="15622" max="15622" width="10" style="1" customWidth="1"/>
    <col min="15623" max="15623" width="0.77734375" style="1" customWidth="1"/>
    <col min="15624" max="15624" width="18.109375" style="1" customWidth="1"/>
    <col min="15625" max="15625" width="9.33203125" style="1" customWidth="1"/>
    <col min="15626" max="15626" width="1.88671875" style="1" customWidth="1"/>
    <col min="15627" max="15627" width="3.44140625" style="1" customWidth="1"/>
    <col min="15628" max="15628" width="1.77734375" style="1" customWidth="1"/>
    <col min="15629" max="15629" width="3.77734375" style="1" customWidth="1"/>
    <col min="15630" max="15630" width="1.88671875" style="1" customWidth="1"/>
    <col min="15631" max="15631" width="3.6640625" style="1" customWidth="1"/>
    <col min="15632" max="15632" width="1.88671875" style="1" customWidth="1"/>
    <col min="15633" max="15633" width="2.77734375" style="1" customWidth="1"/>
    <col min="15634" max="15634" width="11.44140625" style="1" customWidth="1"/>
    <col min="15635" max="15635" width="11.21875" style="1" bestFit="1" customWidth="1"/>
    <col min="15636" max="15636" width="9.44140625" style="1" customWidth="1"/>
    <col min="15637" max="15637" width="10.33203125" style="1" bestFit="1" customWidth="1"/>
    <col min="15638" max="15638" width="12.109375" style="1" bestFit="1" customWidth="1"/>
    <col min="15639" max="15872" width="8.88671875" style="1"/>
    <col min="15873" max="15874" width="8.77734375" style="1" customWidth="1"/>
    <col min="15875" max="15877" width="10.77734375" style="1" customWidth="1"/>
    <col min="15878" max="15878" width="10" style="1" customWidth="1"/>
    <col min="15879" max="15879" width="0.77734375" style="1" customWidth="1"/>
    <col min="15880" max="15880" width="18.109375" style="1" customWidth="1"/>
    <col min="15881" max="15881" width="9.33203125" style="1" customWidth="1"/>
    <col min="15882" max="15882" width="1.88671875" style="1" customWidth="1"/>
    <col min="15883" max="15883" width="3.44140625" style="1" customWidth="1"/>
    <col min="15884" max="15884" width="1.77734375" style="1" customWidth="1"/>
    <col min="15885" max="15885" width="3.77734375" style="1" customWidth="1"/>
    <col min="15886" max="15886" width="1.88671875" style="1" customWidth="1"/>
    <col min="15887" max="15887" width="3.6640625" style="1" customWidth="1"/>
    <col min="15888" max="15888" width="1.88671875" style="1" customWidth="1"/>
    <col min="15889" max="15889" width="2.77734375" style="1" customWidth="1"/>
    <col min="15890" max="15890" width="11.44140625" style="1" customWidth="1"/>
    <col min="15891" max="15891" width="11.21875" style="1" bestFit="1" customWidth="1"/>
    <col min="15892" max="15892" width="9.44140625" style="1" customWidth="1"/>
    <col min="15893" max="15893" width="10.33203125" style="1" bestFit="1" customWidth="1"/>
    <col min="15894" max="15894" width="12.109375" style="1" bestFit="1" customWidth="1"/>
    <col min="15895" max="16128" width="8.88671875" style="1"/>
    <col min="16129" max="16130" width="8.77734375" style="1" customWidth="1"/>
    <col min="16131" max="16133" width="10.77734375" style="1" customWidth="1"/>
    <col min="16134" max="16134" width="10" style="1" customWidth="1"/>
    <col min="16135" max="16135" width="0.77734375" style="1" customWidth="1"/>
    <col min="16136" max="16136" width="18.109375" style="1" customWidth="1"/>
    <col min="16137" max="16137" width="9.33203125" style="1" customWidth="1"/>
    <col min="16138" max="16138" width="1.88671875" style="1" customWidth="1"/>
    <col min="16139" max="16139" width="3.44140625" style="1" customWidth="1"/>
    <col min="16140" max="16140" width="1.77734375" style="1" customWidth="1"/>
    <col min="16141" max="16141" width="3.77734375" style="1" customWidth="1"/>
    <col min="16142" max="16142" width="1.88671875" style="1" customWidth="1"/>
    <col min="16143" max="16143" width="3.6640625" style="1" customWidth="1"/>
    <col min="16144" max="16144" width="1.88671875" style="1" customWidth="1"/>
    <col min="16145" max="16145" width="2.77734375" style="1" customWidth="1"/>
    <col min="16146" max="16146" width="11.44140625" style="1" customWidth="1"/>
    <col min="16147" max="16147" width="11.21875" style="1" bestFit="1" customWidth="1"/>
    <col min="16148" max="16148" width="9.44140625" style="1" customWidth="1"/>
    <col min="16149" max="16149" width="10.33203125" style="1" bestFit="1" customWidth="1"/>
    <col min="16150" max="16150" width="12.109375" style="1" bestFit="1" customWidth="1"/>
    <col min="16151" max="16384" width="8.88671875" style="1"/>
  </cols>
  <sheetData>
    <row r="1" spans="1:23" ht="30" customHeight="1" x14ac:dyDescent="0.15">
      <c r="A1" s="476" t="s">
        <v>318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</row>
    <row r="2" spans="1:23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3" ht="15" customHeight="1" x14ac:dyDescent="0.15">
      <c r="A3" s="442" t="s">
        <v>95</v>
      </c>
      <c r="B3" s="442"/>
      <c r="C3" s="442"/>
      <c r="D3" s="3"/>
      <c r="E3" s="3"/>
      <c r="F3" s="3"/>
      <c r="G3" s="477" t="s">
        <v>65</v>
      </c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</row>
    <row r="4" spans="1:23" s="7" customFormat="1" ht="24.95" customHeight="1" x14ac:dyDescent="0.15">
      <c r="A4" s="443" t="s">
        <v>1</v>
      </c>
      <c r="B4" s="443"/>
      <c r="C4" s="443"/>
      <c r="D4" s="444" t="s">
        <v>309</v>
      </c>
      <c r="E4" s="444" t="s">
        <v>310</v>
      </c>
      <c r="F4" s="478" t="s">
        <v>72</v>
      </c>
      <c r="G4" s="480" t="s">
        <v>173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84"/>
      <c r="T4" s="84"/>
      <c r="U4" s="84"/>
      <c r="V4" s="84"/>
      <c r="W4" s="84"/>
    </row>
    <row r="5" spans="1:23" s="7" customFormat="1" ht="24.95" customHeight="1" x14ac:dyDescent="0.15">
      <c r="A5" s="340" t="s">
        <v>13</v>
      </c>
      <c r="B5" s="340" t="s">
        <v>2</v>
      </c>
      <c r="C5" s="340" t="s">
        <v>66</v>
      </c>
      <c r="D5" s="444"/>
      <c r="E5" s="444"/>
      <c r="F5" s="479"/>
      <c r="G5" s="446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85">
        <f>SUM(S7:S93)</f>
        <v>2300</v>
      </c>
      <c r="T5" s="85">
        <f>SUM(T7:T93)</f>
        <v>459942</v>
      </c>
      <c r="U5" s="85">
        <f>SUM(U7:U93)</f>
        <v>17758</v>
      </c>
      <c r="V5" s="85">
        <f>SUM(S5:U5)</f>
        <v>480000</v>
      </c>
      <c r="W5" s="84"/>
    </row>
    <row r="6" spans="1:23" s="7" customFormat="1" ht="24.95" customHeight="1" x14ac:dyDescent="0.15">
      <c r="A6" s="485" t="s">
        <v>250</v>
      </c>
      <c r="B6" s="486"/>
      <c r="C6" s="487"/>
      <c r="D6" s="124">
        <f>SUM(D7,D28,D37,D43,D24,D70,D76,D84)</f>
        <v>490500</v>
      </c>
      <c r="E6" s="124">
        <f>SUM(E7,E28,E24,E37,E43,E70,E76,E84)</f>
        <v>480000</v>
      </c>
      <c r="F6" s="124">
        <f>SUM(F7,F24,F28,F37,F43,F70,F76,F84)</f>
        <v>-10500</v>
      </c>
      <c r="G6" s="106"/>
      <c r="H6" s="106"/>
      <c r="I6" s="107"/>
      <c r="J6" s="107"/>
      <c r="K6" s="105"/>
      <c r="L6" s="107"/>
      <c r="M6" s="105"/>
      <c r="N6" s="107"/>
      <c r="O6" s="107"/>
      <c r="P6" s="107"/>
      <c r="Q6" s="107"/>
      <c r="R6" s="108"/>
      <c r="S6" s="84" t="s">
        <v>54</v>
      </c>
      <c r="T6" s="84" t="s">
        <v>55</v>
      </c>
      <c r="U6" s="84" t="s">
        <v>174</v>
      </c>
      <c r="V6" s="84"/>
      <c r="W6" s="84"/>
    </row>
    <row r="7" spans="1:23" s="7" customFormat="1" ht="16.5" customHeight="1" x14ac:dyDescent="0.15">
      <c r="A7" s="474" t="s">
        <v>175</v>
      </c>
      <c r="B7" s="207"/>
      <c r="C7" s="206" t="s">
        <v>3</v>
      </c>
      <c r="D7" s="211">
        <f>SUM(D8)</f>
        <v>102455</v>
      </c>
      <c r="E7" s="211">
        <f>SUM(E8)</f>
        <v>103703</v>
      </c>
      <c r="F7" s="211">
        <f>SUM(F8)</f>
        <v>1248</v>
      </c>
      <c r="G7" s="207"/>
      <c r="H7" s="207"/>
      <c r="I7" s="214"/>
      <c r="J7" s="214"/>
      <c r="K7" s="209"/>
      <c r="L7" s="214"/>
      <c r="M7" s="209"/>
      <c r="N7" s="214"/>
      <c r="O7" s="214"/>
      <c r="P7" s="214"/>
      <c r="Q7" s="214"/>
      <c r="R7" s="221"/>
      <c r="S7" s="85"/>
      <c r="T7" s="85"/>
      <c r="U7" s="85"/>
      <c r="V7" s="85"/>
      <c r="W7" s="84"/>
    </row>
    <row r="8" spans="1:23" s="7" customFormat="1" ht="16.5" customHeight="1" x14ac:dyDescent="0.15">
      <c r="A8" s="468"/>
      <c r="B8" s="474" t="s">
        <v>96</v>
      </c>
      <c r="C8" s="215" t="s">
        <v>11</v>
      </c>
      <c r="D8" s="211">
        <f>SUM(D9:D23)</f>
        <v>102455</v>
      </c>
      <c r="E8" s="211">
        <f>SUM(E9:E23)</f>
        <v>103703</v>
      </c>
      <c r="F8" s="211">
        <f>SUM(F9:F23)</f>
        <v>1248</v>
      </c>
      <c r="G8" s="207"/>
      <c r="H8" s="207"/>
      <c r="I8" s="214"/>
      <c r="J8" s="214"/>
      <c r="K8" s="209"/>
      <c r="L8" s="214"/>
      <c r="M8" s="209"/>
      <c r="N8" s="214"/>
      <c r="O8" s="214"/>
      <c r="P8" s="214"/>
      <c r="Q8" s="214"/>
      <c r="R8" s="221"/>
      <c r="S8" s="85"/>
      <c r="T8" s="85"/>
      <c r="U8" s="85"/>
      <c r="V8" s="85"/>
      <c r="W8" s="84"/>
    </row>
    <row r="9" spans="1:23" s="7" customFormat="1" ht="16.5" customHeight="1" x14ac:dyDescent="0.15">
      <c r="A9" s="368" t="s">
        <v>60</v>
      </c>
      <c r="B9" s="468"/>
      <c r="C9" s="488" t="s">
        <v>176</v>
      </c>
      <c r="D9" s="475">
        <v>47962</v>
      </c>
      <c r="E9" s="481">
        <f>ROUNDUP(R16/1000,)</f>
        <v>49124</v>
      </c>
      <c r="F9" s="473">
        <f>E9-D9</f>
        <v>1162</v>
      </c>
      <c r="G9" s="181"/>
      <c r="H9" s="378" t="s">
        <v>225</v>
      </c>
      <c r="I9" s="386">
        <v>1682400</v>
      </c>
      <c r="J9" s="291"/>
      <c r="K9" s="259"/>
      <c r="L9" s="291" t="s">
        <v>177</v>
      </c>
      <c r="M9" s="259">
        <v>2</v>
      </c>
      <c r="N9" s="298" t="s">
        <v>5</v>
      </c>
      <c r="O9" s="299">
        <v>12</v>
      </c>
      <c r="P9" s="291" t="s">
        <v>67</v>
      </c>
      <c r="Q9" s="132">
        <v>0.2</v>
      </c>
      <c r="R9" s="300">
        <f t="shared" ref="R9:R15" si="0">SUM(Q9*O9*M9*I9)</f>
        <v>8075520.0000000009</v>
      </c>
      <c r="S9" s="85"/>
      <c r="T9" s="85"/>
      <c r="U9" s="85"/>
      <c r="V9" s="85"/>
      <c r="W9" s="84"/>
    </row>
    <row r="10" spans="1:23" s="7" customFormat="1" ht="16.5" customHeight="1" x14ac:dyDescent="0.15">
      <c r="A10" s="368" t="s">
        <v>60</v>
      </c>
      <c r="B10" s="368" t="s">
        <v>60</v>
      </c>
      <c r="C10" s="489"/>
      <c r="D10" s="471"/>
      <c r="E10" s="482"/>
      <c r="F10" s="473">
        <f>E10-D10</f>
        <v>0</v>
      </c>
      <c r="G10" s="208"/>
      <c r="H10" s="378" t="s">
        <v>226</v>
      </c>
      <c r="I10" s="386">
        <v>1561200</v>
      </c>
      <c r="J10" s="291"/>
      <c r="K10" s="259"/>
      <c r="L10" s="291" t="s">
        <v>177</v>
      </c>
      <c r="M10" s="259">
        <v>4</v>
      </c>
      <c r="N10" s="298" t="s">
        <v>5</v>
      </c>
      <c r="O10" s="299">
        <v>12</v>
      </c>
      <c r="P10" s="291" t="s">
        <v>67</v>
      </c>
      <c r="Q10" s="132">
        <v>0.2</v>
      </c>
      <c r="R10" s="300">
        <f t="shared" si="0"/>
        <v>14987520.000000002</v>
      </c>
      <c r="S10" s="85"/>
      <c r="T10" s="85"/>
      <c r="U10" s="85"/>
      <c r="V10" s="85"/>
      <c r="W10" s="84"/>
    </row>
    <row r="11" spans="1:23" s="7" customFormat="1" ht="16.5" customHeight="1" x14ac:dyDescent="0.15">
      <c r="A11" s="368"/>
      <c r="B11" s="368"/>
      <c r="C11" s="490"/>
      <c r="D11" s="471"/>
      <c r="E11" s="483"/>
      <c r="F11" s="473"/>
      <c r="G11" s="208"/>
      <c r="H11" s="378" t="s">
        <v>226</v>
      </c>
      <c r="I11" s="386">
        <v>1561200</v>
      </c>
      <c r="J11" s="291"/>
      <c r="K11" s="259"/>
      <c r="L11" s="291" t="s">
        <v>177</v>
      </c>
      <c r="M11" s="259">
        <v>1</v>
      </c>
      <c r="N11" s="298" t="s">
        <v>5</v>
      </c>
      <c r="O11" s="299">
        <v>12</v>
      </c>
      <c r="P11" s="291" t="s">
        <v>67</v>
      </c>
      <c r="Q11" s="132">
        <v>0.1</v>
      </c>
      <c r="R11" s="300">
        <f t="shared" si="0"/>
        <v>1873440.0000000002</v>
      </c>
      <c r="S11" s="85"/>
      <c r="T11" s="85"/>
      <c r="U11" s="85"/>
      <c r="V11" s="85"/>
      <c r="W11" s="84"/>
    </row>
    <row r="12" spans="1:23" s="119" customFormat="1" ht="16.5" customHeight="1" x14ac:dyDescent="0.15">
      <c r="A12" s="368"/>
      <c r="B12" s="368"/>
      <c r="C12" s="490"/>
      <c r="D12" s="471"/>
      <c r="E12" s="483"/>
      <c r="F12" s="473"/>
      <c r="G12" s="208"/>
      <c r="H12" s="378" t="s">
        <v>227</v>
      </c>
      <c r="I12" s="386">
        <v>1439700</v>
      </c>
      <c r="J12" s="291"/>
      <c r="K12" s="259"/>
      <c r="L12" s="291" t="s">
        <v>177</v>
      </c>
      <c r="M12" s="259">
        <v>5</v>
      </c>
      <c r="N12" s="298" t="s">
        <v>5</v>
      </c>
      <c r="O12" s="299">
        <v>12</v>
      </c>
      <c r="P12" s="291" t="s">
        <v>67</v>
      </c>
      <c r="Q12" s="132">
        <v>0.2</v>
      </c>
      <c r="R12" s="300">
        <f t="shared" si="0"/>
        <v>17276400.000000004</v>
      </c>
      <c r="S12" s="141"/>
      <c r="T12" s="141"/>
      <c r="U12" s="141"/>
      <c r="V12" s="141"/>
      <c r="W12" s="140"/>
    </row>
    <row r="13" spans="1:23" s="252" customFormat="1" ht="16.5" customHeight="1" x14ac:dyDescent="0.15">
      <c r="A13" s="368"/>
      <c r="B13" s="368"/>
      <c r="C13" s="490"/>
      <c r="D13" s="471"/>
      <c r="E13" s="483"/>
      <c r="F13" s="473"/>
      <c r="G13" s="291"/>
      <c r="H13" s="378" t="s">
        <v>269</v>
      </c>
      <c r="I13" s="386">
        <v>1439700</v>
      </c>
      <c r="J13" s="291"/>
      <c r="K13" s="259"/>
      <c r="L13" s="291" t="s">
        <v>177</v>
      </c>
      <c r="M13" s="259">
        <v>1</v>
      </c>
      <c r="N13" s="298" t="s">
        <v>5</v>
      </c>
      <c r="O13" s="299">
        <v>12</v>
      </c>
      <c r="P13" s="291" t="s">
        <v>67</v>
      </c>
      <c r="Q13" s="132">
        <v>0.1</v>
      </c>
      <c r="R13" s="300">
        <f t="shared" ref="R13:R14" si="1">SUM(Q13*O13*M13*I13)</f>
        <v>1727640.0000000002</v>
      </c>
      <c r="S13" s="255"/>
      <c r="T13" s="255"/>
      <c r="U13" s="255"/>
      <c r="V13" s="255"/>
      <c r="W13" s="254"/>
    </row>
    <row r="14" spans="1:23" s="252" customFormat="1" ht="16.5" customHeight="1" x14ac:dyDescent="0.15">
      <c r="A14" s="368"/>
      <c r="B14" s="368"/>
      <c r="C14" s="490"/>
      <c r="D14" s="471"/>
      <c r="E14" s="483"/>
      <c r="F14" s="473"/>
      <c r="G14" s="291"/>
      <c r="H14" s="378" t="s">
        <v>270</v>
      </c>
      <c r="I14" s="386">
        <v>1439700</v>
      </c>
      <c r="J14" s="291"/>
      <c r="K14" s="259"/>
      <c r="L14" s="291" t="s">
        <v>177</v>
      </c>
      <c r="M14" s="259">
        <v>1</v>
      </c>
      <c r="N14" s="298" t="s">
        <v>5</v>
      </c>
      <c r="O14" s="299">
        <v>12</v>
      </c>
      <c r="P14" s="291" t="s">
        <v>67</v>
      </c>
      <c r="Q14" s="132">
        <v>0.2</v>
      </c>
      <c r="R14" s="300">
        <f t="shared" si="1"/>
        <v>3455280.0000000005</v>
      </c>
      <c r="S14" s="255"/>
      <c r="T14" s="255"/>
      <c r="U14" s="255"/>
      <c r="V14" s="255"/>
      <c r="W14" s="254"/>
    </row>
    <row r="15" spans="1:23" s="119" customFormat="1" ht="16.5" customHeight="1" x14ac:dyDescent="0.15">
      <c r="A15" s="368"/>
      <c r="B15" s="368"/>
      <c r="C15" s="490"/>
      <c r="D15" s="471"/>
      <c r="E15" s="483"/>
      <c r="F15" s="473"/>
      <c r="G15" s="291"/>
      <c r="H15" s="378" t="s">
        <v>270</v>
      </c>
      <c r="I15" s="386">
        <v>1439700</v>
      </c>
      <c r="J15" s="291"/>
      <c r="K15" s="259"/>
      <c r="L15" s="291" t="s">
        <v>177</v>
      </c>
      <c r="M15" s="259">
        <v>1</v>
      </c>
      <c r="N15" s="298" t="s">
        <v>5</v>
      </c>
      <c r="O15" s="299">
        <v>12</v>
      </c>
      <c r="P15" s="291" t="s">
        <v>67</v>
      </c>
      <c r="Q15" s="132">
        <v>0.1</v>
      </c>
      <c r="R15" s="300">
        <f t="shared" si="0"/>
        <v>1727640.0000000002</v>
      </c>
      <c r="S15" s="141"/>
      <c r="T15" s="141"/>
      <c r="U15" s="141"/>
      <c r="V15" s="141"/>
      <c r="W15" s="140"/>
    </row>
    <row r="16" spans="1:23" s="7" customFormat="1" ht="16.5" customHeight="1" x14ac:dyDescent="0.15">
      <c r="A16" s="368" t="s">
        <v>60</v>
      </c>
      <c r="B16" s="368" t="s">
        <v>60</v>
      </c>
      <c r="C16" s="491"/>
      <c r="D16" s="472"/>
      <c r="E16" s="484"/>
      <c r="F16" s="473">
        <f>E16-D16</f>
        <v>0</v>
      </c>
      <c r="G16" s="184"/>
      <c r="H16" s="292" t="s">
        <v>178</v>
      </c>
      <c r="I16" s="292"/>
      <c r="J16" s="292"/>
      <c r="K16" s="183"/>
      <c r="L16" s="292"/>
      <c r="M16" s="183"/>
      <c r="N16" s="292"/>
      <c r="O16" s="292"/>
      <c r="P16" s="292"/>
      <c r="Q16" s="292"/>
      <c r="R16" s="294">
        <f>SUM(R9:R15)</f>
        <v>49123440.000000007</v>
      </c>
      <c r="S16" s="85"/>
      <c r="T16" s="85">
        <v>49124</v>
      </c>
      <c r="U16" s="85"/>
      <c r="V16" s="85"/>
      <c r="W16" s="84"/>
    </row>
    <row r="17" spans="1:23" s="7" customFormat="1" ht="16.5" customHeight="1" x14ac:dyDescent="0.15">
      <c r="A17" s="368"/>
      <c r="B17" s="368"/>
      <c r="C17" s="468" t="s">
        <v>273</v>
      </c>
      <c r="D17" s="471">
        <v>11035</v>
      </c>
      <c r="E17" s="471">
        <f>ROUNDUP(R19/1000,)</f>
        <v>8121</v>
      </c>
      <c r="F17" s="473">
        <f>E17-D17</f>
        <v>-2914</v>
      </c>
      <c r="G17" s="291"/>
      <c r="H17" s="218" t="s">
        <v>229</v>
      </c>
      <c r="I17" s="89">
        <v>46450</v>
      </c>
      <c r="J17" s="291" t="s">
        <v>5</v>
      </c>
      <c r="K17" s="15">
        <v>10</v>
      </c>
      <c r="L17" s="219" t="s">
        <v>67</v>
      </c>
      <c r="M17" s="90">
        <v>1</v>
      </c>
      <c r="N17" s="174" t="s">
        <v>177</v>
      </c>
      <c r="O17" s="91">
        <v>12</v>
      </c>
      <c r="P17" s="219" t="s">
        <v>5</v>
      </c>
      <c r="Q17" s="92">
        <v>0.15</v>
      </c>
      <c r="R17" s="300">
        <f t="shared" ref="R17:R18" si="2">SUM(Q17*O17*M17*K17*I17)</f>
        <v>836100</v>
      </c>
      <c r="S17" s="85"/>
      <c r="T17" s="85"/>
      <c r="U17" s="85"/>
      <c r="V17" s="85"/>
      <c r="W17" s="84"/>
    </row>
    <row r="18" spans="1:23" s="175" customFormat="1" ht="16.5" customHeight="1" x14ac:dyDescent="0.15">
      <c r="A18" s="368"/>
      <c r="B18" s="368"/>
      <c r="C18" s="469"/>
      <c r="D18" s="471"/>
      <c r="E18" s="471"/>
      <c r="F18" s="473"/>
      <c r="G18" s="291"/>
      <c r="H18" s="218" t="s">
        <v>229</v>
      </c>
      <c r="I18" s="89">
        <v>40470</v>
      </c>
      <c r="J18" s="291" t="s">
        <v>5</v>
      </c>
      <c r="K18" s="15">
        <v>20</v>
      </c>
      <c r="L18" s="219" t="s">
        <v>67</v>
      </c>
      <c r="M18" s="259">
        <v>5</v>
      </c>
      <c r="N18" s="174" t="s">
        <v>177</v>
      </c>
      <c r="O18" s="91">
        <v>12</v>
      </c>
      <c r="P18" s="219" t="s">
        <v>5</v>
      </c>
      <c r="Q18" s="92">
        <v>0.15</v>
      </c>
      <c r="R18" s="300">
        <f t="shared" si="2"/>
        <v>7284600</v>
      </c>
      <c r="S18" s="192"/>
      <c r="T18" s="192"/>
      <c r="U18" s="192"/>
      <c r="V18" s="192"/>
      <c r="W18" s="191"/>
    </row>
    <row r="19" spans="1:23" s="7" customFormat="1" ht="16.5" customHeight="1" x14ac:dyDescent="0.15">
      <c r="A19" s="368" t="s">
        <v>60</v>
      </c>
      <c r="B19" s="368" t="s">
        <v>97</v>
      </c>
      <c r="C19" s="470"/>
      <c r="D19" s="472"/>
      <c r="E19" s="472"/>
      <c r="F19" s="473"/>
      <c r="G19" s="93"/>
      <c r="H19" s="43" t="s">
        <v>3</v>
      </c>
      <c r="I19" s="43"/>
      <c r="J19" s="43"/>
      <c r="K19" s="94"/>
      <c r="L19" s="43"/>
      <c r="M19" s="94"/>
      <c r="N19" s="43"/>
      <c r="O19" s="43"/>
      <c r="P19" s="43"/>
      <c r="Q19" s="43"/>
      <c r="R19" s="95">
        <f>SUM(R17:R18)</f>
        <v>8120700</v>
      </c>
      <c r="S19" s="85"/>
      <c r="T19" s="85">
        <v>8121</v>
      </c>
      <c r="U19" s="85"/>
      <c r="V19" s="85"/>
      <c r="W19" s="84"/>
    </row>
    <row r="20" spans="1:23" s="7" customFormat="1" ht="16.5" customHeight="1" x14ac:dyDescent="0.15">
      <c r="A20" s="368"/>
      <c r="B20" s="368"/>
      <c r="C20" s="474" t="s">
        <v>98</v>
      </c>
      <c r="D20" s="475">
        <v>1458</v>
      </c>
      <c r="E20" s="475">
        <f>ROUNDUP(R21/1000,)</f>
        <v>1458</v>
      </c>
      <c r="F20" s="473">
        <f>E20-D20</f>
        <v>0</v>
      </c>
      <c r="G20" s="210"/>
      <c r="H20" s="378" t="s">
        <v>179</v>
      </c>
      <c r="I20" s="216">
        <v>40480</v>
      </c>
      <c r="J20" s="291" t="s">
        <v>5</v>
      </c>
      <c r="K20" s="15">
        <v>4</v>
      </c>
      <c r="L20" s="291" t="s">
        <v>5</v>
      </c>
      <c r="M20" s="259">
        <v>5</v>
      </c>
      <c r="N20" s="298" t="s">
        <v>5</v>
      </c>
      <c r="O20" s="299">
        <v>12</v>
      </c>
      <c r="P20" s="291" t="s">
        <v>5</v>
      </c>
      <c r="Q20" s="132">
        <v>0.15</v>
      </c>
      <c r="R20" s="178">
        <f>SUM(I20*K20*M20*O20*Q20)</f>
        <v>1457280</v>
      </c>
      <c r="S20" s="85"/>
      <c r="T20" s="85"/>
      <c r="U20" s="85"/>
      <c r="V20" s="85"/>
      <c r="W20" s="84"/>
    </row>
    <row r="21" spans="1:23" s="7" customFormat="1" ht="16.5" customHeight="1" x14ac:dyDescent="0.15">
      <c r="A21" s="368"/>
      <c r="B21" s="368"/>
      <c r="C21" s="470"/>
      <c r="D21" s="472"/>
      <c r="E21" s="472"/>
      <c r="F21" s="473"/>
      <c r="G21" s="93"/>
      <c r="H21" s="43" t="s">
        <v>3</v>
      </c>
      <c r="I21" s="43"/>
      <c r="J21" s="43"/>
      <c r="K21" s="94"/>
      <c r="L21" s="43"/>
      <c r="M21" s="94"/>
      <c r="N21" s="43"/>
      <c r="O21" s="43"/>
      <c r="P21" s="43"/>
      <c r="Q21" s="43"/>
      <c r="R21" s="95">
        <f>SUM(R20:R20)</f>
        <v>1457280</v>
      </c>
      <c r="S21" s="85"/>
      <c r="T21" s="85">
        <v>1458</v>
      </c>
      <c r="U21" s="85"/>
      <c r="V21" s="85"/>
      <c r="W21" s="84"/>
    </row>
    <row r="22" spans="1:23" s="7" customFormat="1" ht="16.5" customHeight="1" x14ac:dyDescent="0.15">
      <c r="A22" s="468"/>
      <c r="B22" s="468"/>
      <c r="C22" s="495" t="s">
        <v>180</v>
      </c>
      <c r="D22" s="475">
        <v>42000</v>
      </c>
      <c r="E22" s="481">
        <f>ROUNDUP(R23/1000,)</f>
        <v>45000</v>
      </c>
      <c r="F22" s="473">
        <f>E22-D22</f>
        <v>3000</v>
      </c>
      <c r="G22" s="210"/>
      <c r="H22" s="382" t="s">
        <v>99</v>
      </c>
      <c r="I22" s="216">
        <v>250000</v>
      </c>
      <c r="J22" s="210" t="s">
        <v>4</v>
      </c>
      <c r="K22" s="217" t="s">
        <v>4</v>
      </c>
      <c r="L22" s="210" t="s">
        <v>5</v>
      </c>
      <c r="M22" s="217">
        <v>15</v>
      </c>
      <c r="N22" s="304" t="s">
        <v>5</v>
      </c>
      <c r="O22" s="227">
        <v>12</v>
      </c>
      <c r="P22" s="210" t="s">
        <v>4</v>
      </c>
      <c r="Q22" s="186" t="s">
        <v>4</v>
      </c>
      <c r="R22" s="178">
        <f>SUM(I22*M22*O22)</f>
        <v>45000000</v>
      </c>
      <c r="S22" s="85"/>
      <c r="T22" s="85"/>
      <c r="U22" s="85"/>
      <c r="V22" s="85"/>
      <c r="W22" s="84"/>
    </row>
    <row r="23" spans="1:23" s="7" customFormat="1" ht="16.5" customHeight="1" x14ac:dyDescent="0.15">
      <c r="A23" s="494"/>
      <c r="B23" s="494"/>
      <c r="C23" s="491"/>
      <c r="D23" s="472"/>
      <c r="E23" s="484"/>
      <c r="F23" s="473">
        <f>E23-D23</f>
        <v>0</v>
      </c>
      <c r="G23" s="184"/>
      <c r="H23" s="292" t="s">
        <v>3</v>
      </c>
      <c r="I23" s="292"/>
      <c r="J23" s="292"/>
      <c r="K23" s="183"/>
      <c r="L23" s="292"/>
      <c r="M23" s="183"/>
      <c r="N23" s="292"/>
      <c r="O23" s="292"/>
      <c r="P23" s="292"/>
      <c r="Q23" s="292"/>
      <c r="R23" s="294">
        <f>SUM(R22:R22)</f>
        <v>45000000</v>
      </c>
      <c r="S23" s="85"/>
      <c r="T23" s="85">
        <v>45000</v>
      </c>
      <c r="U23" s="85"/>
      <c r="V23" s="85"/>
      <c r="W23" s="84"/>
    </row>
    <row r="24" spans="1:23" s="252" customFormat="1" ht="15.95" customHeight="1" x14ac:dyDescent="0.15">
      <c r="A24" s="379" t="s">
        <v>263</v>
      </c>
      <c r="B24" s="207"/>
      <c r="C24" s="206" t="s">
        <v>3</v>
      </c>
      <c r="D24" s="211">
        <f t="shared" ref="D24:F25" si="3">SUM(D25)</f>
        <v>800</v>
      </c>
      <c r="E24" s="211">
        <f t="shared" si="3"/>
        <v>0</v>
      </c>
      <c r="F24" s="211">
        <f t="shared" si="3"/>
        <v>-800</v>
      </c>
      <c r="G24" s="207"/>
      <c r="H24" s="207"/>
      <c r="I24" s="214"/>
      <c r="J24" s="214"/>
      <c r="K24" s="209"/>
      <c r="L24" s="214"/>
      <c r="M24" s="209"/>
      <c r="N24" s="214"/>
      <c r="O24" s="214"/>
      <c r="P24" s="214"/>
      <c r="Q24" s="214"/>
      <c r="R24" s="221"/>
      <c r="S24" s="255"/>
      <c r="T24" s="255"/>
      <c r="U24" s="255"/>
      <c r="V24" s="255"/>
      <c r="W24" s="254"/>
    </row>
    <row r="25" spans="1:23" s="252" customFormat="1" ht="15.95" customHeight="1" x14ac:dyDescent="0.15">
      <c r="A25" s="368" t="s">
        <v>60</v>
      </c>
      <c r="B25" s="379" t="s">
        <v>263</v>
      </c>
      <c r="C25" s="215" t="s">
        <v>11</v>
      </c>
      <c r="D25" s="211">
        <f t="shared" si="3"/>
        <v>800</v>
      </c>
      <c r="E25" s="211">
        <f t="shared" si="3"/>
        <v>0</v>
      </c>
      <c r="F25" s="211">
        <f t="shared" si="3"/>
        <v>-800</v>
      </c>
      <c r="G25" s="207"/>
      <c r="H25" s="207"/>
      <c r="I25" s="214"/>
      <c r="J25" s="214"/>
      <c r="K25" s="209"/>
      <c r="L25" s="214"/>
      <c r="M25" s="209"/>
      <c r="N25" s="214"/>
      <c r="O25" s="214"/>
      <c r="P25" s="214"/>
      <c r="Q25" s="214"/>
      <c r="R25" s="221"/>
      <c r="S25" s="255"/>
      <c r="T25" s="255"/>
      <c r="U25" s="255"/>
      <c r="V25" s="255"/>
      <c r="W25" s="254"/>
    </row>
    <row r="26" spans="1:23" s="252" customFormat="1" ht="15.95" customHeight="1" x14ac:dyDescent="0.15">
      <c r="A26" s="368"/>
      <c r="B26" s="381"/>
      <c r="C26" s="474" t="s">
        <v>263</v>
      </c>
      <c r="D26" s="475">
        <v>800</v>
      </c>
      <c r="E26" s="481">
        <f>ROUNDUP(R27/1000,)</f>
        <v>0</v>
      </c>
      <c r="F26" s="473">
        <f t="shared" ref="F26" si="4">E26-D26</f>
        <v>-800</v>
      </c>
      <c r="G26" s="210"/>
      <c r="H26" s="504" t="s">
        <v>283</v>
      </c>
      <c r="I26" s="504"/>
      <c r="J26" s="504"/>
      <c r="K26" s="504"/>
      <c r="L26" s="504"/>
      <c r="M26" s="504"/>
      <c r="N26" s="504"/>
      <c r="O26" s="504"/>
      <c r="P26" s="504"/>
      <c r="Q26" s="504"/>
      <c r="R26" s="505"/>
      <c r="S26" s="255"/>
      <c r="T26" s="255"/>
      <c r="U26" s="255"/>
      <c r="V26" s="255"/>
      <c r="W26" s="254"/>
    </row>
    <row r="27" spans="1:23" s="252" customFormat="1" ht="15.95" customHeight="1" x14ac:dyDescent="0.15">
      <c r="A27" s="369"/>
      <c r="B27" s="380"/>
      <c r="C27" s="494"/>
      <c r="D27" s="472"/>
      <c r="E27" s="484"/>
      <c r="F27" s="473">
        <f t="shared" ref="F27" si="5">E27-D27</f>
        <v>0</v>
      </c>
      <c r="G27" s="184"/>
      <c r="H27" s="292" t="s">
        <v>3</v>
      </c>
      <c r="I27" s="292"/>
      <c r="J27" s="292"/>
      <c r="K27" s="183"/>
      <c r="L27" s="292"/>
      <c r="M27" s="183"/>
      <c r="N27" s="292"/>
      <c r="O27" s="292"/>
      <c r="P27" s="292"/>
      <c r="Q27" s="292"/>
      <c r="R27" s="294">
        <f>SUM(R26:R26)</f>
        <v>0</v>
      </c>
      <c r="S27" s="255"/>
      <c r="T27" s="255">
        <v>0</v>
      </c>
      <c r="U27" s="255"/>
      <c r="V27" s="255"/>
      <c r="W27" s="254"/>
    </row>
    <row r="28" spans="1:23" s="7" customFormat="1" ht="15.95" customHeight="1" x14ac:dyDescent="0.15">
      <c r="A28" s="379" t="s">
        <v>12</v>
      </c>
      <c r="B28" s="207"/>
      <c r="C28" s="206" t="s">
        <v>3</v>
      </c>
      <c r="D28" s="211">
        <f>SUM(D29)</f>
        <v>2300</v>
      </c>
      <c r="E28" s="211">
        <f>SUM(E29)</f>
        <v>2300</v>
      </c>
      <c r="F28" s="211">
        <f>SUM(F29)</f>
        <v>0</v>
      </c>
      <c r="G28" s="207"/>
      <c r="H28" s="207"/>
      <c r="I28" s="214"/>
      <c r="J28" s="214"/>
      <c r="K28" s="209"/>
      <c r="L28" s="214"/>
      <c r="M28" s="209"/>
      <c r="N28" s="214"/>
      <c r="O28" s="214"/>
      <c r="P28" s="214"/>
      <c r="Q28" s="214"/>
      <c r="R28" s="221"/>
      <c r="S28" s="85"/>
      <c r="T28" s="85"/>
      <c r="U28" s="85"/>
      <c r="V28" s="85"/>
      <c r="W28" s="84"/>
    </row>
    <row r="29" spans="1:23" s="7" customFormat="1" ht="15.95" customHeight="1" x14ac:dyDescent="0.15">
      <c r="A29" s="368" t="s">
        <v>60</v>
      </c>
      <c r="B29" s="379" t="s">
        <v>12</v>
      </c>
      <c r="C29" s="215" t="s">
        <v>11</v>
      </c>
      <c r="D29" s="211">
        <f>SUM(D30:D36)</f>
        <v>2300</v>
      </c>
      <c r="E29" s="211">
        <f>SUM(E30:E36)</f>
        <v>2300</v>
      </c>
      <c r="F29" s="211">
        <f>SUM(F30:F36)</f>
        <v>0</v>
      </c>
      <c r="G29" s="207"/>
      <c r="H29" s="207"/>
      <c r="I29" s="214"/>
      <c r="J29" s="214"/>
      <c r="K29" s="209"/>
      <c r="L29" s="214"/>
      <c r="M29" s="209"/>
      <c r="N29" s="214"/>
      <c r="O29" s="214"/>
      <c r="P29" s="214"/>
      <c r="Q29" s="214"/>
      <c r="R29" s="221"/>
      <c r="S29" s="85"/>
      <c r="T29" s="85"/>
      <c r="U29" s="85"/>
      <c r="V29" s="85"/>
      <c r="W29" s="84"/>
    </row>
    <row r="30" spans="1:23" s="7" customFormat="1" ht="15.95" customHeight="1" x14ac:dyDescent="0.15">
      <c r="A30" s="368"/>
      <c r="B30" s="381"/>
      <c r="C30" s="474" t="s">
        <v>18</v>
      </c>
      <c r="D30" s="475">
        <v>500</v>
      </c>
      <c r="E30" s="481">
        <f>ROUNDUP(R31/1000,)</f>
        <v>250</v>
      </c>
      <c r="F30" s="473">
        <f t="shared" ref="F30:F36" si="6">E30-D30</f>
        <v>-250</v>
      </c>
      <c r="G30" s="210"/>
      <c r="H30" s="378" t="s">
        <v>305</v>
      </c>
      <c r="I30" s="386">
        <v>250000</v>
      </c>
      <c r="J30" s="298"/>
      <c r="K30" s="299"/>
      <c r="L30" s="298" t="s">
        <v>5</v>
      </c>
      <c r="M30" s="313">
        <v>1</v>
      </c>
      <c r="N30" s="298"/>
      <c r="O30" s="199"/>
      <c r="P30" s="291"/>
      <c r="Q30" s="132"/>
      <c r="R30" s="300">
        <f t="shared" ref="R30" si="7">I30*M30</f>
        <v>250000</v>
      </c>
      <c r="S30" s="85"/>
      <c r="T30" s="85"/>
      <c r="U30" s="85"/>
      <c r="V30" s="85"/>
      <c r="W30" s="84"/>
    </row>
    <row r="31" spans="1:23" s="7" customFormat="1" ht="15.95" customHeight="1" x14ac:dyDescent="0.15">
      <c r="A31" s="368"/>
      <c r="B31" s="381"/>
      <c r="C31" s="494"/>
      <c r="D31" s="472"/>
      <c r="E31" s="484"/>
      <c r="F31" s="473">
        <f t="shared" si="6"/>
        <v>0</v>
      </c>
      <c r="G31" s="184"/>
      <c r="H31" s="292" t="s">
        <v>3</v>
      </c>
      <c r="I31" s="292"/>
      <c r="J31" s="292"/>
      <c r="K31" s="183"/>
      <c r="L31" s="292"/>
      <c r="M31" s="183"/>
      <c r="N31" s="292"/>
      <c r="O31" s="292"/>
      <c r="P31" s="292"/>
      <c r="Q31" s="292"/>
      <c r="R31" s="294">
        <f>SUM(R30:R30)</f>
        <v>250000</v>
      </c>
      <c r="S31" s="85">
        <v>250</v>
      </c>
      <c r="T31" s="85"/>
      <c r="U31" s="85"/>
      <c r="V31" s="85"/>
      <c r="W31" s="84"/>
    </row>
    <row r="32" spans="1:23" s="7" customFormat="1" ht="15.95" customHeight="1" x14ac:dyDescent="0.15">
      <c r="A32" s="381"/>
      <c r="B32" s="381"/>
      <c r="C32" s="474" t="s">
        <v>163</v>
      </c>
      <c r="D32" s="475">
        <v>1800</v>
      </c>
      <c r="E32" s="481">
        <f>ROUNDUP(R34/1000,)</f>
        <v>2050</v>
      </c>
      <c r="F32" s="473">
        <f t="shared" si="6"/>
        <v>250</v>
      </c>
      <c r="G32" s="210"/>
      <c r="H32" s="378" t="s">
        <v>274</v>
      </c>
      <c r="I32" s="386">
        <v>150000</v>
      </c>
      <c r="J32" s="298"/>
      <c r="K32" s="299"/>
      <c r="L32" s="298" t="s">
        <v>5</v>
      </c>
      <c r="M32" s="176">
        <v>12</v>
      </c>
      <c r="N32" s="298"/>
      <c r="O32" s="199"/>
      <c r="P32" s="291"/>
      <c r="Q32" s="132"/>
      <c r="R32" s="300">
        <f t="shared" ref="R32:R33" si="8">I32*M32</f>
        <v>1800000</v>
      </c>
      <c r="S32" s="85"/>
      <c r="T32" s="85"/>
      <c r="U32" s="85"/>
      <c r="V32" s="85"/>
      <c r="W32" s="84"/>
    </row>
    <row r="33" spans="1:23" s="252" customFormat="1" ht="15.95" customHeight="1" x14ac:dyDescent="0.15">
      <c r="A33" s="381"/>
      <c r="B33" s="381"/>
      <c r="C33" s="468"/>
      <c r="D33" s="471"/>
      <c r="E33" s="471"/>
      <c r="F33" s="473"/>
      <c r="G33" s="291"/>
      <c r="H33" s="378" t="s">
        <v>305</v>
      </c>
      <c r="I33" s="386">
        <v>250000</v>
      </c>
      <c r="J33" s="298"/>
      <c r="K33" s="299"/>
      <c r="L33" s="298" t="s">
        <v>5</v>
      </c>
      <c r="M33" s="313">
        <v>1</v>
      </c>
      <c r="N33" s="298"/>
      <c r="O33" s="199"/>
      <c r="P33" s="291"/>
      <c r="Q33" s="132"/>
      <c r="R33" s="300">
        <f t="shared" si="8"/>
        <v>250000</v>
      </c>
      <c r="S33" s="255"/>
      <c r="T33" s="255"/>
      <c r="U33" s="255"/>
      <c r="V33" s="255"/>
      <c r="W33" s="254"/>
    </row>
    <row r="34" spans="1:23" s="7" customFormat="1" ht="15.95" customHeight="1" x14ac:dyDescent="0.15">
      <c r="A34" s="368"/>
      <c r="B34" s="381"/>
      <c r="C34" s="494"/>
      <c r="D34" s="472"/>
      <c r="E34" s="484"/>
      <c r="F34" s="473">
        <f t="shared" si="6"/>
        <v>0</v>
      </c>
      <c r="G34" s="184"/>
      <c r="H34" s="292" t="s">
        <v>3</v>
      </c>
      <c r="I34" s="292"/>
      <c r="J34" s="292"/>
      <c r="K34" s="183"/>
      <c r="L34" s="292"/>
      <c r="M34" s="183"/>
      <c r="N34" s="292"/>
      <c r="O34" s="292"/>
      <c r="P34" s="292"/>
      <c r="Q34" s="292"/>
      <c r="R34" s="294">
        <f>SUM(R32:R33)</f>
        <v>2050000</v>
      </c>
      <c r="S34" s="85">
        <v>2050</v>
      </c>
      <c r="T34" s="85">
        <v>0</v>
      </c>
      <c r="U34" s="85"/>
      <c r="V34" s="85"/>
      <c r="W34" s="84"/>
    </row>
    <row r="35" spans="1:23" s="119" customFormat="1" ht="15.95" customHeight="1" x14ac:dyDescent="0.15">
      <c r="A35" s="368"/>
      <c r="B35" s="381"/>
      <c r="C35" s="474" t="s">
        <v>208</v>
      </c>
      <c r="D35" s="475">
        <v>0</v>
      </c>
      <c r="E35" s="481">
        <f>ROUNDUP(R36/1000,)</f>
        <v>0</v>
      </c>
      <c r="F35" s="473">
        <f t="shared" si="6"/>
        <v>0</v>
      </c>
      <c r="G35" s="210"/>
      <c r="H35" s="504" t="s">
        <v>283</v>
      </c>
      <c r="I35" s="504"/>
      <c r="J35" s="504"/>
      <c r="K35" s="504"/>
      <c r="L35" s="504"/>
      <c r="M35" s="504"/>
      <c r="N35" s="504"/>
      <c r="O35" s="504"/>
      <c r="P35" s="504"/>
      <c r="Q35" s="504"/>
      <c r="R35" s="505"/>
      <c r="S35" s="141"/>
      <c r="T35" s="141"/>
      <c r="U35" s="141"/>
      <c r="V35" s="141"/>
      <c r="W35" s="140"/>
    </row>
    <row r="36" spans="1:23" s="119" customFormat="1" ht="15.95" customHeight="1" x14ac:dyDescent="0.15">
      <c r="A36" s="369"/>
      <c r="B36" s="380"/>
      <c r="C36" s="494"/>
      <c r="D36" s="472"/>
      <c r="E36" s="484"/>
      <c r="F36" s="473">
        <f t="shared" si="6"/>
        <v>0</v>
      </c>
      <c r="G36" s="184"/>
      <c r="H36" s="292" t="s">
        <v>3</v>
      </c>
      <c r="I36" s="292"/>
      <c r="J36" s="292"/>
      <c r="K36" s="183"/>
      <c r="L36" s="292"/>
      <c r="M36" s="183"/>
      <c r="N36" s="292"/>
      <c r="O36" s="292"/>
      <c r="P36" s="292"/>
      <c r="Q36" s="292"/>
      <c r="R36" s="294">
        <f>SUM(R35:R35)</f>
        <v>0</v>
      </c>
      <c r="S36" s="141">
        <v>0</v>
      </c>
      <c r="T36" s="141"/>
      <c r="U36" s="141"/>
      <c r="V36" s="141"/>
      <c r="W36" s="140"/>
    </row>
    <row r="37" spans="1:23" s="7" customFormat="1" ht="15.95" customHeight="1" x14ac:dyDescent="0.15">
      <c r="A37" s="38" t="s">
        <v>16</v>
      </c>
      <c r="B37" s="207"/>
      <c r="C37" s="206" t="s">
        <v>3</v>
      </c>
      <c r="D37" s="211">
        <f>SUM(D38)</f>
        <v>4000</v>
      </c>
      <c r="E37" s="211">
        <f>SUM(E38)</f>
        <v>4000</v>
      </c>
      <c r="F37" s="211">
        <f>SUM(F38)</f>
        <v>0</v>
      </c>
      <c r="G37" s="207"/>
      <c r="H37" s="207"/>
      <c r="I37" s="214"/>
      <c r="J37" s="214"/>
      <c r="K37" s="209"/>
      <c r="L37" s="214"/>
      <c r="M37" s="209"/>
      <c r="N37" s="214"/>
      <c r="O37" s="214"/>
      <c r="P37" s="214"/>
      <c r="Q37" s="214"/>
      <c r="R37" s="221"/>
      <c r="S37" s="85"/>
      <c r="T37" s="85"/>
      <c r="U37" s="85"/>
      <c r="V37" s="85"/>
      <c r="W37" s="84"/>
    </row>
    <row r="38" spans="1:23" s="7" customFormat="1" ht="15.95" customHeight="1" x14ac:dyDescent="0.15">
      <c r="A38" s="368" t="s">
        <v>60</v>
      </c>
      <c r="B38" s="366" t="s">
        <v>16</v>
      </c>
      <c r="C38" s="341" t="s">
        <v>11</v>
      </c>
      <c r="D38" s="97">
        <f>SUM(D39:D42)</f>
        <v>4000</v>
      </c>
      <c r="E38" s="97">
        <f>SUM(E39:E42)</f>
        <v>4000</v>
      </c>
      <c r="F38" s="21">
        <f>SUM(F39:F42)</f>
        <v>0</v>
      </c>
      <c r="G38" s="98"/>
      <c r="H38" s="99"/>
      <c r="I38" s="100"/>
      <c r="J38" s="100"/>
      <c r="K38" s="35"/>
      <c r="L38" s="100"/>
      <c r="M38" s="35"/>
      <c r="N38" s="100"/>
      <c r="O38" s="100"/>
      <c r="P38" s="100"/>
      <c r="Q38" s="100"/>
      <c r="R38" s="101" t="s">
        <v>4</v>
      </c>
      <c r="S38" s="85"/>
      <c r="T38" s="85"/>
      <c r="U38" s="85"/>
      <c r="V38" s="85"/>
      <c r="W38" s="84"/>
    </row>
    <row r="39" spans="1:23" s="7" customFormat="1" ht="15.95" customHeight="1" x14ac:dyDescent="0.15">
      <c r="A39" s="368"/>
      <c r="B39" s="366"/>
      <c r="C39" s="508" t="s">
        <v>19</v>
      </c>
      <c r="D39" s="475">
        <v>2000</v>
      </c>
      <c r="E39" s="475">
        <f>ROUNDUP(R40/1000,)</f>
        <v>2000</v>
      </c>
      <c r="F39" s="475">
        <f>E39-D39</f>
        <v>0</v>
      </c>
      <c r="G39" s="291"/>
      <c r="H39" s="378" t="s">
        <v>181</v>
      </c>
      <c r="I39" s="189"/>
      <c r="J39" s="298"/>
      <c r="K39" s="259"/>
      <c r="L39" s="298"/>
      <c r="M39" s="259"/>
      <c r="N39" s="298"/>
      <c r="O39" s="261"/>
      <c r="P39" s="298"/>
      <c r="Q39" s="287"/>
      <c r="R39" s="300">
        <v>2000000</v>
      </c>
      <c r="S39" s="85"/>
      <c r="T39" s="85"/>
      <c r="U39" s="85"/>
      <c r="V39" s="85"/>
      <c r="W39" s="84"/>
    </row>
    <row r="40" spans="1:23" s="7" customFormat="1" ht="15.95" customHeight="1" x14ac:dyDescent="0.15">
      <c r="A40" s="368"/>
      <c r="B40" s="366"/>
      <c r="C40" s="470"/>
      <c r="D40" s="472"/>
      <c r="E40" s="472"/>
      <c r="F40" s="472"/>
      <c r="G40" s="93"/>
      <c r="H40" s="43" t="s">
        <v>3</v>
      </c>
      <c r="I40" s="43"/>
      <c r="J40" s="43"/>
      <c r="K40" s="94"/>
      <c r="L40" s="43"/>
      <c r="M40" s="94"/>
      <c r="N40" s="43"/>
      <c r="O40" s="43"/>
      <c r="P40" s="43"/>
      <c r="Q40" s="43"/>
      <c r="R40" s="95">
        <f>SUM(R39:R39)</f>
        <v>2000000</v>
      </c>
      <c r="S40" s="85"/>
      <c r="T40" s="85"/>
      <c r="U40" s="85">
        <v>2000</v>
      </c>
      <c r="V40" s="85"/>
      <c r="W40" s="84"/>
    </row>
    <row r="41" spans="1:23" s="7" customFormat="1" ht="15.95" customHeight="1" x14ac:dyDescent="0.15">
      <c r="A41" s="368" t="s">
        <v>60</v>
      </c>
      <c r="B41" s="368" t="s">
        <v>97</v>
      </c>
      <c r="C41" s="508" t="s">
        <v>20</v>
      </c>
      <c r="D41" s="475">
        <v>2000</v>
      </c>
      <c r="E41" s="475">
        <f>ROUNDUP(R42/1000,)</f>
        <v>2000</v>
      </c>
      <c r="F41" s="475">
        <f>E41-D41</f>
        <v>0</v>
      </c>
      <c r="G41" s="291"/>
      <c r="H41" s="378" t="s">
        <v>181</v>
      </c>
      <c r="I41" s="189"/>
      <c r="J41" s="298"/>
      <c r="K41" s="259"/>
      <c r="L41" s="298"/>
      <c r="M41" s="259"/>
      <c r="N41" s="298"/>
      <c r="O41" s="261"/>
      <c r="P41" s="298"/>
      <c r="Q41" s="287"/>
      <c r="R41" s="300">
        <v>2000000</v>
      </c>
      <c r="S41" s="85"/>
      <c r="T41" s="85"/>
      <c r="U41" s="85"/>
      <c r="V41" s="85"/>
      <c r="W41" s="84"/>
    </row>
    <row r="42" spans="1:23" s="7" customFormat="1" ht="15.95" customHeight="1" x14ac:dyDescent="0.15">
      <c r="A42" s="369" t="s">
        <v>60</v>
      </c>
      <c r="B42" s="369" t="s">
        <v>97</v>
      </c>
      <c r="C42" s="470"/>
      <c r="D42" s="472"/>
      <c r="E42" s="472"/>
      <c r="F42" s="472"/>
      <c r="G42" s="93"/>
      <c r="H42" s="43" t="s">
        <v>3</v>
      </c>
      <c r="I42" s="43"/>
      <c r="J42" s="43"/>
      <c r="K42" s="94"/>
      <c r="L42" s="43"/>
      <c r="M42" s="94"/>
      <c r="N42" s="43"/>
      <c r="O42" s="43"/>
      <c r="P42" s="43"/>
      <c r="Q42" s="43"/>
      <c r="R42" s="95">
        <f>SUM(R41:R41)</f>
        <v>2000000</v>
      </c>
      <c r="S42" s="85"/>
      <c r="T42" s="85"/>
      <c r="U42" s="85">
        <v>2000</v>
      </c>
      <c r="V42" s="85"/>
      <c r="W42" s="84"/>
    </row>
    <row r="43" spans="1:23" s="7" customFormat="1" ht="15.95" customHeight="1" x14ac:dyDescent="0.15">
      <c r="A43" s="474" t="s">
        <v>68</v>
      </c>
      <c r="B43" s="207"/>
      <c r="C43" s="206" t="s">
        <v>3</v>
      </c>
      <c r="D43" s="211">
        <f t="shared" ref="D43:F44" si="9">SUM(D44)</f>
        <v>337075</v>
      </c>
      <c r="E43" s="211">
        <f t="shared" si="9"/>
        <v>321153</v>
      </c>
      <c r="F43" s="211">
        <f t="shared" si="9"/>
        <v>-15922</v>
      </c>
      <c r="G43" s="207"/>
      <c r="H43" s="207"/>
      <c r="I43" s="214"/>
      <c r="J43" s="214"/>
      <c r="K43" s="209"/>
      <c r="L43" s="214"/>
      <c r="M43" s="209"/>
      <c r="N43" s="214"/>
      <c r="O43" s="214"/>
      <c r="P43" s="214"/>
      <c r="Q43" s="214"/>
      <c r="R43" s="221"/>
      <c r="S43" s="85"/>
      <c r="T43" s="85"/>
      <c r="U43" s="85"/>
      <c r="V43" s="85"/>
      <c r="W43" s="84"/>
    </row>
    <row r="44" spans="1:23" s="7" customFormat="1" ht="15.95" customHeight="1" x14ac:dyDescent="0.15">
      <c r="A44" s="468"/>
      <c r="B44" s="474" t="s">
        <v>68</v>
      </c>
      <c r="C44" s="215" t="s">
        <v>11</v>
      </c>
      <c r="D44" s="211">
        <f t="shared" si="9"/>
        <v>337075</v>
      </c>
      <c r="E44" s="211">
        <f t="shared" si="9"/>
        <v>321153</v>
      </c>
      <c r="F44" s="211">
        <f t="shared" si="9"/>
        <v>-15922</v>
      </c>
      <c r="G44" s="207"/>
      <c r="H44" s="207"/>
      <c r="I44" s="214"/>
      <c r="J44" s="214"/>
      <c r="K44" s="209"/>
      <c r="L44" s="214"/>
      <c r="M44" s="209"/>
      <c r="N44" s="214"/>
      <c r="O44" s="214"/>
      <c r="P44" s="214"/>
      <c r="Q44" s="214"/>
      <c r="R44" s="221"/>
      <c r="S44" s="85"/>
      <c r="T44" s="85"/>
      <c r="U44" s="85"/>
      <c r="V44" s="85"/>
      <c r="W44" s="84"/>
    </row>
    <row r="45" spans="1:23" s="7" customFormat="1" ht="15.95" customHeight="1" x14ac:dyDescent="0.15">
      <c r="A45" s="381"/>
      <c r="B45" s="468"/>
      <c r="C45" s="474" t="s">
        <v>81</v>
      </c>
      <c r="D45" s="496">
        <v>337075</v>
      </c>
      <c r="E45" s="496">
        <f>ROUNDUP(R69/1000,0)</f>
        <v>321153</v>
      </c>
      <c r="F45" s="496">
        <f>E45-D45</f>
        <v>-15922</v>
      </c>
      <c r="G45" s="210"/>
      <c r="H45" s="222" t="s">
        <v>182</v>
      </c>
      <c r="I45" s="216" t="s">
        <v>4</v>
      </c>
      <c r="J45" s="210" t="s">
        <v>4</v>
      </c>
      <c r="K45" s="217" t="s">
        <v>4</v>
      </c>
      <c r="L45" s="210" t="s">
        <v>4</v>
      </c>
      <c r="M45" s="217" t="s">
        <v>4</v>
      </c>
      <c r="N45" s="304" t="s">
        <v>4</v>
      </c>
      <c r="O45" s="227" t="s">
        <v>4</v>
      </c>
      <c r="P45" s="210" t="s">
        <v>4</v>
      </c>
      <c r="Q45" s="229" t="s">
        <v>4</v>
      </c>
      <c r="R45" s="178" t="s">
        <v>4</v>
      </c>
      <c r="S45" s="85"/>
      <c r="T45" s="85"/>
      <c r="U45" s="85"/>
      <c r="V45" s="85"/>
      <c r="W45" s="84"/>
    </row>
    <row r="46" spans="1:23" s="7" customFormat="1" ht="15.95" customHeight="1" x14ac:dyDescent="0.15">
      <c r="A46" s="381"/>
      <c r="B46" s="381"/>
      <c r="C46" s="468"/>
      <c r="D46" s="497"/>
      <c r="E46" s="497"/>
      <c r="F46" s="497"/>
      <c r="G46" s="291"/>
      <c r="H46" s="378" t="s">
        <v>225</v>
      </c>
      <c r="I46" s="386">
        <v>1682400</v>
      </c>
      <c r="J46" s="291" t="s">
        <v>207</v>
      </c>
      <c r="K46" s="259" t="s">
        <v>207</v>
      </c>
      <c r="L46" s="291" t="s">
        <v>6</v>
      </c>
      <c r="M46" s="259">
        <v>2</v>
      </c>
      <c r="N46" s="298" t="s">
        <v>6</v>
      </c>
      <c r="O46" s="299">
        <v>12</v>
      </c>
      <c r="P46" s="291" t="s">
        <v>6</v>
      </c>
      <c r="Q46" s="132">
        <v>0.8</v>
      </c>
      <c r="R46" s="300">
        <f>I46*M46*O46*Q46</f>
        <v>32302080</v>
      </c>
      <c r="S46" s="85"/>
      <c r="T46" s="85"/>
      <c r="U46" s="85"/>
      <c r="V46" s="85"/>
      <c r="W46" s="84"/>
    </row>
    <row r="47" spans="1:23" s="7" customFormat="1" ht="15.95" customHeight="1" x14ac:dyDescent="0.15">
      <c r="A47" s="381"/>
      <c r="B47" s="381"/>
      <c r="C47" s="468"/>
      <c r="D47" s="497"/>
      <c r="E47" s="497"/>
      <c r="F47" s="497"/>
      <c r="G47" s="291"/>
      <c r="H47" s="378" t="s">
        <v>226</v>
      </c>
      <c r="I47" s="386">
        <v>1561200</v>
      </c>
      <c r="J47" s="291" t="s">
        <v>207</v>
      </c>
      <c r="K47" s="259" t="s">
        <v>207</v>
      </c>
      <c r="L47" s="291" t="s">
        <v>6</v>
      </c>
      <c r="M47" s="259">
        <v>4</v>
      </c>
      <c r="N47" s="298" t="s">
        <v>6</v>
      </c>
      <c r="O47" s="299">
        <v>12</v>
      </c>
      <c r="P47" s="291" t="s">
        <v>6</v>
      </c>
      <c r="Q47" s="132">
        <v>0.8</v>
      </c>
      <c r="R47" s="300">
        <f t="shared" ref="R47:R50" si="10">I47*M47*O47*Q47</f>
        <v>59950080</v>
      </c>
      <c r="S47" s="85"/>
      <c r="T47" s="85"/>
      <c r="U47" s="85"/>
      <c r="V47" s="85"/>
      <c r="W47" s="84"/>
    </row>
    <row r="48" spans="1:23" s="7" customFormat="1" ht="15.95" customHeight="1" x14ac:dyDescent="0.15">
      <c r="A48" s="381"/>
      <c r="B48" s="381"/>
      <c r="C48" s="468"/>
      <c r="D48" s="497"/>
      <c r="E48" s="497"/>
      <c r="F48" s="497"/>
      <c r="G48" s="208"/>
      <c r="H48" s="378" t="s">
        <v>227</v>
      </c>
      <c r="I48" s="386">
        <v>1439700</v>
      </c>
      <c r="J48" s="291" t="s">
        <v>207</v>
      </c>
      <c r="K48" s="259" t="s">
        <v>207</v>
      </c>
      <c r="L48" s="291" t="s">
        <v>6</v>
      </c>
      <c r="M48" s="259">
        <v>5</v>
      </c>
      <c r="N48" s="298" t="s">
        <v>6</v>
      </c>
      <c r="O48" s="299">
        <v>12</v>
      </c>
      <c r="P48" s="291" t="s">
        <v>6</v>
      </c>
      <c r="Q48" s="132">
        <v>0.8</v>
      </c>
      <c r="R48" s="300">
        <f t="shared" si="10"/>
        <v>69105600</v>
      </c>
      <c r="S48" s="85"/>
      <c r="T48" s="85"/>
      <c r="U48" s="85"/>
      <c r="V48" s="85"/>
      <c r="W48" s="84"/>
    </row>
    <row r="49" spans="1:23" s="7" customFormat="1" ht="15.95" customHeight="1" x14ac:dyDescent="0.15">
      <c r="A49" s="381"/>
      <c r="B49" s="381"/>
      <c r="C49" s="468"/>
      <c r="D49" s="497"/>
      <c r="E49" s="497"/>
      <c r="F49" s="497"/>
      <c r="G49" s="208"/>
      <c r="H49" s="378" t="s">
        <v>226</v>
      </c>
      <c r="I49" s="386">
        <v>1561200</v>
      </c>
      <c r="J49" s="291" t="s">
        <v>207</v>
      </c>
      <c r="K49" s="259" t="s">
        <v>207</v>
      </c>
      <c r="L49" s="291" t="s">
        <v>6</v>
      </c>
      <c r="M49" s="259">
        <v>1</v>
      </c>
      <c r="N49" s="298" t="s">
        <v>6</v>
      </c>
      <c r="O49" s="299">
        <v>12</v>
      </c>
      <c r="P49" s="291" t="s">
        <v>6</v>
      </c>
      <c r="Q49" s="132">
        <v>0.9</v>
      </c>
      <c r="R49" s="300">
        <f t="shared" si="10"/>
        <v>16860960</v>
      </c>
      <c r="S49" s="85"/>
      <c r="T49" s="85"/>
      <c r="U49" s="85"/>
      <c r="V49" s="85"/>
      <c r="W49" s="84"/>
    </row>
    <row r="50" spans="1:23" s="7" customFormat="1" ht="15.95" customHeight="1" x14ac:dyDescent="0.15">
      <c r="A50" s="381"/>
      <c r="B50" s="381"/>
      <c r="C50" s="468"/>
      <c r="D50" s="497"/>
      <c r="E50" s="497"/>
      <c r="F50" s="497"/>
      <c r="G50" s="208"/>
      <c r="H50" s="378" t="s">
        <v>227</v>
      </c>
      <c r="I50" s="386">
        <v>1439700</v>
      </c>
      <c r="J50" s="291" t="s">
        <v>207</v>
      </c>
      <c r="K50" s="259" t="s">
        <v>207</v>
      </c>
      <c r="L50" s="291" t="s">
        <v>6</v>
      </c>
      <c r="M50" s="259">
        <v>1</v>
      </c>
      <c r="N50" s="298" t="s">
        <v>6</v>
      </c>
      <c r="O50" s="299">
        <v>12</v>
      </c>
      <c r="P50" s="291" t="s">
        <v>6</v>
      </c>
      <c r="Q50" s="132">
        <v>0.9</v>
      </c>
      <c r="R50" s="300">
        <f t="shared" si="10"/>
        <v>15548760</v>
      </c>
      <c r="S50" s="85"/>
      <c r="T50" s="85"/>
      <c r="U50" s="85"/>
      <c r="V50" s="85"/>
      <c r="W50" s="84"/>
    </row>
    <row r="51" spans="1:23" s="252" customFormat="1" ht="15.95" customHeight="1" x14ac:dyDescent="0.15">
      <c r="A51" s="381"/>
      <c r="B51" s="381"/>
      <c r="C51" s="468"/>
      <c r="D51" s="497"/>
      <c r="E51" s="497"/>
      <c r="F51" s="497"/>
      <c r="G51" s="208"/>
      <c r="H51" s="378" t="s">
        <v>270</v>
      </c>
      <c r="I51" s="386">
        <v>1439700</v>
      </c>
      <c r="J51" s="291" t="s">
        <v>207</v>
      </c>
      <c r="K51" s="259" t="s">
        <v>207</v>
      </c>
      <c r="L51" s="291" t="s">
        <v>6</v>
      </c>
      <c r="M51" s="259">
        <v>1</v>
      </c>
      <c r="N51" s="298" t="s">
        <v>6</v>
      </c>
      <c r="O51" s="299">
        <v>12</v>
      </c>
      <c r="P51" s="291" t="s">
        <v>6</v>
      </c>
      <c r="Q51" s="132">
        <v>0.8</v>
      </c>
      <c r="R51" s="300">
        <f t="shared" ref="R51:R52" si="11">I51*M51*O51*Q51</f>
        <v>13821120</v>
      </c>
      <c r="S51" s="255"/>
      <c r="T51" s="255"/>
      <c r="U51" s="255"/>
      <c r="V51" s="255"/>
      <c r="W51" s="254"/>
    </row>
    <row r="52" spans="1:23" s="252" customFormat="1" ht="15.95" customHeight="1" x14ac:dyDescent="0.15">
      <c r="A52" s="381"/>
      <c r="B52" s="381"/>
      <c r="C52" s="468"/>
      <c r="D52" s="497"/>
      <c r="E52" s="497"/>
      <c r="F52" s="497"/>
      <c r="G52" s="208"/>
      <c r="H52" s="378" t="s">
        <v>270</v>
      </c>
      <c r="I52" s="386">
        <v>1439700</v>
      </c>
      <c r="J52" s="291" t="s">
        <v>207</v>
      </c>
      <c r="K52" s="259" t="s">
        <v>207</v>
      </c>
      <c r="L52" s="291" t="s">
        <v>6</v>
      </c>
      <c r="M52" s="259">
        <v>1</v>
      </c>
      <c r="N52" s="298" t="s">
        <v>6</v>
      </c>
      <c r="O52" s="299">
        <v>12</v>
      </c>
      <c r="P52" s="291" t="s">
        <v>6</v>
      </c>
      <c r="Q52" s="132">
        <v>0.9</v>
      </c>
      <c r="R52" s="300">
        <f t="shared" si="11"/>
        <v>15548760</v>
      </c>
      <c r="S52" s="255"/>
      <c r="T52" s="255"/>
      <c r="U52" s="255"/>
      <c r="V52" s="255"/>
      <c r="W52" s="254"/>
    </row>
    <row r="53" spans="1:23" s="7" customFormat="1" ht="15.95" customHeight="1" x14ac:dyDescent="0.15">
      <c r="A53" s="377"/>
      <c r="B53" s="377"/>
      <c r="C53" s="494"/>
      <c r="D53" s="498"/>
      <c r="E53" s="498"/>
      <c r="F53" s="498"/>
      <c r="G53" s="225"/>
      <c r="H53" s="226"/>
      <c r="I53" s="492" t="s">
        <v>183</v>
      </c>
      <c r="J53" s="492"/>
      <c r="K53" s="492"/>
      <c r="L53" s="492"/>
      <c r="M53" s="492"/>
      <c r="N53" s="492"/>
      <c r="O53" s="492"/>
      <c r="P53" s="492"/>
      <c r="Q53" s="492"/>
      <c r="R53" s="179">
        <f>SUM(R46:R52)</f>
        <v>223137360</v>
      </c>
      <c r="S53" s="85"/>
      <c r="T53" s="85"/>
      <c r="U53" s="85"/>
      <c r="V53" s="85"/>
      <c r="W53" s="84"/>
    </row>
    <row r="54" spans="1:23" s="7" customFormat="1" ht="15.95" customHeight="1" x14ac:dyDescent="0.15">
      <c r="A54" s="474" t="s">
        <v>68</v>
      </c>
      <c r="B54" s="474" t="s">
        <v>68</v>
      </c>
      <c r="C54" s="474" t="s">
        <v>266</v>
      </c>
      <c r="D54" s="496"/>
      <c r="E54" s="496"/>
      <c r="F54" s="496"/>
      <c r="G54" s="181"/>
      <c r="H54" s="177" t="s">
        <v>184</v>
      </c>
      <c r="I54" s="180"/>
      <c r="J54" s="180"/>
      <c r="K54" s="180"/>
      <c r="L54" s="180"/>
      <c r="M54" s="180"/>
      <c r="N54" s="180"/>
      <c r="O54" s="180"/>
      <c r="P54" s="180"/>
      <c r="Q54" s="180"/>
      <c r="R54" s="193"/>
      <c r="S54" s="85"/>
      <c r="T54" s="85"/>
      <c r="U54" s="85"/>
      <c r="V54" s="85"/>
      <c r="W54" s="84"/>
    </row>
    <row r="55" spans="1:23" s="7" customFormat="1" ht="15.95" customHeight="1" x14ac:dyDescent="0.15">
      <c r="A55" s="468"/>
      <c r="B55" s="468"/>
      <c r="C55" s="468"/>
      <c r="D55" s="497"/>
      <c r="E55" s="497"/>
      <c r="F55" s="497"/>
      <c r="G55" s="208"/>
      <c r="H55" s="218" t="s">
        <v>275</v>
      </c>
      <c r="I55" s="89">
        <v>17490</v>
      </c>
      <c r="J55" s="291" t="s">
        <v>5</v>
      </c>
      <c r="K55" s="15">
        <v>20</v>
      </c>
      <c r="L55" s="219" t="s">
        <v>67</v>
      </c>
      <c r="M55" s="90">
        <v>2</v>
      </c>
      <c r="N55" s="174" t="s">
        <v>6</v>
      </c>
      <c r="O55" s="91">
        <v>12</v>
      </c>
      <c r="P55" s="219" t="s">
        <v>6</v>
      </c>
      <c r="Q55" s="92">
        <v>1</v>
      </c>
      <c r="R55" s="300">
        <f>I55*K55*M55*O55*Q55</f>
        <v>8395200</v>
      </c>
      <c r="S55" s="85"/>
      <c r="T55" s="85"/>
      <c r="U55" s="85"/>
      <c r="V55" s="85"/>
      <c r="W55" s="84"/>
    </row>
    <row r="56" spans="1:23" s="7" customFormat="1" ht="15.95" customHeight="1" x14ac:dyDescent="0.15">
      <c r="A56" s="203"/>
      <c r="B56" s="381"/>
      <c r="C56" s="468"/>
      <c r="D56" s="497"/>
      <c r="E56" s="497"/>
      <c r="F56" s="497"/>
      <c r="G56" s="208"/>
      <c r="H56" s="218" t="s">
        <v>276</v>
      </c>
      <c r="I56" s="89">
        <v>23450</v>
      </c>
      <c r="J56" s="291" t="s">
        <v>5</v>
      </c>
      <c r="K56" s="15">
        <v>20</v>
      </c>
      <c r="L56" s="219" t="s">
        <v>67</v>
      </c>
      <c r="M56" s="90">
        <v>1</v>
      </c>
      <c r="N56" s="174" t="s">
        <v>6</v>
      </c>
      <c r="O56" s="91">
        <v>12</v>
      </c>
      <c r="P56" s="219" t="s">
        <v>6</v>
      </c>
      <c r="Q56" s="92">
        <v>1</v>
      </c>
      <c r="R56" s="300">
        <f t="shared" ref="R56:R57" si="12">I56*K56*M56*O56*Q56</f>
        <v>5628000</v>
      </c>
      <c r="S56" s="85"/>
      <c r="T56" s="85"/>
      <c r="U56" s="85"/>
      <c r="V56" s="85"/>
      <c r="W56" s="84"/>
    </row>
    <row r="57" spans="1:23" s="7" customFormat="1" ht="15.95" customHeight="1" x14ac:dyDescent="0.15">
      <c r="A57" s="203"/>
      <c r="B57" s="381"/>
      <c r="C57" s="468"/>
      <c r="D57" s="497"/>
      <c r="E57" s="497"/>
      <c r="F57" s="497"/>
      <c r="G57" s="208"/>
      <c r="H57" s="218" t="s">
        <v>277</v>
      </c>
      <c r="I57" s="89">
        <v>33650</v>
      </c>
      <c r="J57" s="291" t="s">
        <v>5</v>
      </c>
      <c r="K57" s="15">
        <v>20</v>
      </c>
      <c r="L57" s="219" t="s">
        <v>67</v>
      </c>
      <c r="M57" s="90">
        <v>1</v>
      </c>
      <c r="N57" s="291" t="s">
        <v>6</v>
      </c>
      <c r="O57" s="91">
        <v>12</v>
      </c>
      <c r="P57" s="291" t="s">
        <v>6</v>
      </c>
      <c r="Q57" s="92">
        <v>1</v>
      </c>
      <c r="R57" s="300">
        <f t="shared" si="12"/>
        <v>8076000</v>
      </c>
      <c r="S57" s="85"/>
      <c r="T57" s="85"/>
      <c r="U57" s="85"/>
      <c r="V57" s="85"/>
      <c r="W57" s="84"/>
    </row>
    <row r="58" spans="1:23" s="252" customFormat="1" ht="15.95" customHeight="1" x14ac:dyDescent="0.15">
      <c r="A58" s="203"/>
      <c r="B58" s="381"/>
      <c r="C58" s="468"/>
      <c r="D58" s="497"/>
      <c r="E58" s="497"/>
      <c r="F58" s="497"/>
      <c r="G58" s="208"/>
      <c r="H58" s="218" t="s">
        <v>277</v>
      </c>
      <c r="I58" s="89">
        <v>37200</v>
      </c>
      <c r="J58" s="291" t="s">
        <v>5</v>
      </c>
      <c r="K58" s="15">
        <v>20</v>
      </c>
      <c r="L58" s="219" t="s">
        <v>67</v>
      </c>
      <c r="M58" s="90">
        <v>1</v>
      </c>
      <c r="N58" s="291" t="s">
        <v>6</v>
      </c>
      <c r="O58" s="91">
        <v>12</v>
      </c>
      <c r="P58" s="291" t="s">
        <v>6</v>
      </c>
      <c r="Q58" s="92">
        <v>1</v>
      </c>
      <c r="R58" s="300">
        <f t="shared" ref="R58" si="13">I58*K58*M58*O58*Q58</f>
        <v>8928000</v>
      </c>
      <c r="S58" s="255"/>
      <c r="T58" s="255"/>
      <c r="U58" s="255"/>
      <c r="V58" s="255"/>
      <c r="W58" s="254"/>
    </row>
    <row r="59" spans="1:23" s="252" customFormat="1" ht="15.95" customHeight="1" x14ac:dyDescent="0.15">
      <c r="A59" s="203"/>
      <c r="B59" s="381"/>
      <c r="C59" s="468"/>
      <c r="D59" s="497"/>
      <c r="E59" s="497"/>
      <c r="F59" s="497"/>
      <c r="G59" s="208"/>
      <c r="H59" s="218" t="s">
        <v>278</v>
      </c>
      <c r="I59" s="89">
        <v>40470</v>
      </c>
      <c r="J59" s="291" t="s">
        <v>5</v>
      </c>
      <c r="K59" s="15">
        <v>20</v>
      </c>
      <c r="L59" s="219" t="s">
        <v>67</v>
      </c>
      <c r="M59" s="90">
        <v>1</v>
      </c>
      <c r="N59" s="291" t="s">
        <v>6</v>
      </c>
      <c r="O59" s="91">
        <v>12</v>
      </c>
      <c r="P59" s="291" t="s">
        <v>6</v>
      </c>
      <c r="Q59" s="92">
        <v>1</v>
      </c>
      <c r="R59" s="300">
        <f t="shared" ref="R59:R60" si="14">I59*K59*M59*O59*Q59</f>
        <v>9712800</v>
      </c>
      <c r="S59" s="255"/>
      <c r="T59" s="255"/>
      <c r="U59" s="255"/>
      <c r="V59" s="255"/>
      <c r="W59" s="254"/>
    </row>
    <row r="60" spans="1:23" s="252" customFormat="1" ht="15.95" customHeight="1" x14ac:dyDescent="0.15">
      <c r="A60" s="203"/>
      <c r="B60" s="381"/>
      <c r="C60" s="468"/>
      <c r="D60" s="497"/>
      <c r="E60" s="497"/>
      <c r="F60" s="497"/>
      <c r="G60" s="208"/>
      <c r="H60" s="218" t="s">
        <v>271</v>
      </c>
      <c r="I60" s="89">
        <v>46450</v>
      </c>
      <c r="J60" s="291" t="s">
        <v>5</v>
      </c>
      <c r="K60" s="15">
        <v>10</v>
      </c>
      <c r="L60" s="219" t="s">
        <v>67</v>
      </c>
      <c r="M60" s="90">
        <v>1</v>
      </c>
      <c r="N60" s="291" t="s">
        <v>6</v>
      </c>
      <c r="O60" s="91">
        <v>12</v>
      </c>
      <c r="P60" s="291" t="s">
        <v>6</v>
      </c>
      <c r="Q60" s="92">
        <v>0.85</v>
      </c>
      <c r="R60" s="300">
        <f t="shared" si="14"/>
        <v>4737900</v>
      </c>
      <c r="S60" s="255"/>
      <c r="T60" s="255"/>
      <c r="U60" s="255"/>
      <c r="V60" s="255"/>
      <c r="W60" s="254"/>
    </row>
    <row r="61" spans="1:23" s="200" customFormat="1" ht="15.95" customHeight="1" x14ac:dyDescent="0.15">
      <c r="A61" s="468"/>
      <c r="B61" s="468"/>
      <c r="C61" s="468"/>
      <c r="D61" s="497"/>
      <c r="E61" s="497"/>
      <c r="F61" s="497"/>
      <c r="G61" s="208"/>
      <c r="H61" s="218" t="s">
        <v>228</v>
      </c>
      <c r="I61" s="89">
        <v>40470</v>
      </c>
      <c r="J61" s="291" t="s">
        <v>5</v>
      </c>
      <c r="K61" s="15">
        <v>20</v>
      </c>
      <c r="L61" s="219" t="s">
        <v>67</v>
      </c>
      <c r="M61" s="259">
        <v>5</v>
      </c>
      <c r="N61" s="291" t="s">
        <v>6</v>
      </c>
      <c r="O61" s="91">
        <v>12</v>
      </c>
      <c r="P61" s="291" t="s">
        <v>6</v>
      </c>
      <c r="Q61" s="92">
        <v>0.85</v>
      </c>
      <c r="R61" s="300">
        <f>(I61*K61*M61*O61*Q61)</f>
        <v>41279400</v>
      </c>
      <c r="S61" s="202"/>
      <c r="T61" s="202"/>
      <c r="U61" s="202"/>
      <c r="V61" s="202"/>
      <c r="W61" s="201"/>
    </row>
    <row r="62" spans="1:23" s="7" customFormat="1" ht="15.95" customHeight="1" x14ac:dyDescent="0.15">
      <c r="A62" s="468"/>
      <c r="B62" s="468"/>
      <c r="C62" s="468"/>
      <c r="D62" s="497"/>
      <c r="E62" s="497"/>
      <c r="F62" s="497"/>
      <c r="G62" s="291"/>
      <c r="H62" s="378"/>
      <c r="I62" s="493" t="s">
        <v>183</v>
      </c>
      <c r="J62" s="493"/>
      <c r="K62" s="493"/>
      <c r="L62" s="493"/>
      <c r="M62" s="493"/>
      <c r="N62" s="493"/>
      <c r="O62" s="493"/>
      <c r="P62" s="493"/>
      <c r="Q62" s="493"/>
      <c r="R62" s="194">
        <f>SUM(R55:R61)</f>
        <v>86757300</v>
      </c>
      <c r="S62" s="85"/>
      <c r="T62" s="85"/>
      <c r="U62" s="85"/>
      <c r="V62" s="85"/>
      <c r="W62" s="84"/>
    </row>
    <row r="63" spans="1:23" s="252" customFormat="1" ht="15.95" customHeight="1" x14ac:dyDescent="0.15">
      <c r="A63" s="376"/>
      <c r="B63" s="376"/>
      <c r="C63" s="468"/>
      <c r="D63" s="497"/>
      <c r="E63" s="497"/>
      <c r="F63" s="497"/>
      <c r="G63" s="208"/>
      <c r="H63" s="354" t="s">
        <v>185</v>
      </c>
      <c r="I63" s="189" t="s">
        <v>4</v>
      </c>
      <c r="J63" s="291" t="s">
        <v>4</v>
      </c>
      <c r="K63" s="15" t="s">
        <v>4</v>
      </c>
      <c r="L63" s="291" t="s">
        <v>4</v>
      </c>
      <c r="M63" s="259" t="s">
        <v>4</v>
      </c>
      <c r="N63" s="298" t="s">
        <v>4</v>
      </c>
      <c r="O63" s="299" t="s">
        <v>4</v>
      </c>
      <c r="P63" s="291" t="s">
        <v>4</v>
      </c>
      <c r="Q63" s="132" t="s">
        <v>4</v>
      </c>
      <c r="R63" s="300" t="s">
        <v>4</v>
      </c>
      <c r="S63" s="255"/>
      <c r="T63" s="255"/>
      <c r="U63" s="255"/>
      <c r="V63" s="255"/>
      <c r="W63" s="254"/>
    </row>
    <row r="64" spans="1:23" s="252" customFormat="1" ht="15.95" customHeight="1" x14ac:dyDescent="0.15">
      <c r="A64" s="376"/>
      <c r="B64" s="376"/>
      <c r="C64" s="468"/>
      <c r="D64" s="497"/>
      <c r="E64" s="497"/>
      <c r="F64" s="497"/>
      <c r="G64" s="291"/>
      <c r="H64" s="378" t="s">
        <v>179</v>
      </c>
      <c r="I64" s="386">
        <v>40480</v>
      </c>
      <c r="J64" s="291" t="s">
        <v>5</v>
      </c>
      <c r="K64" s="15">
        <v>4</v>
      </c>
      <c r="L64" s="291" t="s">
        <v>5</v>
      </c>
      <c r="M64" s="259">
        <v>5</v>
      </c>
      <c r="N64" s="298" t="s">
        <v>5</v>
      </c>
      <c r="O64" s="299">
        <v>12</v>
      </c>
      <c r="P64" s="291" t="s">
        <v>5</v>
      </c>
      <c r="Q64" s="132">
        <v>0.85</v>
      </c>
      <c r="R64" s="300">
        <f>SUM(I64*K64*M64*O64*Q64)</f>
        <v>8257920</v>
      </c>
      <c r="S64" s="255"/>
      <c r="T64" s="255"/>
      <c r="U64" s="255"/>
      <c r="V64" s="255"/>
      <c r="W64" s="254"/>
    </row>
    <row r="65" spans="1:23" s="252" customFormat="1" ht="15.95" customHeight="1" x14ac:dyDescent="0.15">
      <c r="A65" s="376"/>
      <c r="B65" s="376"/>
      <c r="C65" s="468"/>
      <c r="D65" s="497"/>
      <c r="E65" s="497"/>
      <c r="F65" s="497"/>
      <c r="G65" s="291"/>
      <c r="H65" s="378"/>
      <c r="I65" s="493" t="s">
        <v>183</v>
      </c>
      <c r="J65" s="493"/>
      <c r="K65" s="493"/>
      <c r="L65" s="493"/>
      <c r="M65" s="493"/>
      <c r="N65" s="493"/>
      <c r="O65" s="493"/>
      <c r="P65" s="493"/>
      <c r="Q65" s="493"/>
      <c r="R65" s="194">
        <f>SUM(R63:R64)</f>
        <v>8257920</v>
      </c>
      <c r="S65" s="255"/>
      <c r="T65" s="255"/>
      <c r="U65" s="255"/>
      <c r="V65" s="255"/>
      <c r="W65" s="254"/>
    </row>
    <row r="66" spans="1:23" s="7" customFormat="1" ht="17.100000000000001" customHeight="1" x14ac:dyDescent="0.15">
      <c r="A66" s="376"/>
      <c r="B66" s="376"/>
      <c r="C66" s="468"/>
      <c r="D66" s="497"/>
      <c r="E66" s="497"/>
      <c r="F66" s="497"/>
      <c r="G66" s="208"/>
      <c r="H66" s="378" t="s">
        <v>300</v>
      </c>
      <c r="I66" s="386"/>
      <c r="J66" s="291"/>
      <c r="K66" s="15"/>
      <c r="L66" s="291"/>
      <c r="M66" s="259"/>
      <c r="N66" s="298"/>
      <c r="O66" s="299"/>
      <c r="P66" s="291"/>
      <c r="Q66" s="132"/>
      <c r="R66" s="300">
        <v>3000000</v>
      </c>
      <c r="S66" s="85"/>
      <c r="T66" s="85"/>
      <c r="U66" s="85"/>
      <c r="V66" s="85"/>
      <c r="W66" s="84"/>
    </row>
    <row r="67" spans="1:23" s="7" customFormat="1" ht="17.100000000000001" customHeight="1" x14ac:dyDescent="0.15">
      <c r="A67" s="203"/>
      <c r="B67" s="381"/>
      <c r="C67" s="468"/>
      <c r="D67" s="497"/>
      <c r="E67" s="497"/>
      <c r="F67" s="497"/>
      <c r="G67" s="291"/>
      <c r="H67" s="378"/>
      <c r="I67" s="493" t="s">
        <v>183</v>
      </c>
      <c r="J67" s="493"/>
      <c r="K67" s="493"/>
      <c r="L67" s="493"/>
      <c r="M67" s="493"/>
      <c r="N67" s="493"/>
      <c r="O67" s="493"/>
      <c r="P67" s="493"/>
      <c r="Q67" s="493"/>
      <c r="R67" s="194">
        <f>SUM(R66:R66)</f>
        <v>3000000</v>
      </c>
      <c r="S67" s="85"/>
      <c r="T67" s="85"/>
      <c r="U67" s="85"/>
      <c r="V67" s="85"/>
      <c r="W67" s="84"/>
    </row>
    <row r="68" spans="1:23" s="252" customFormat="1" ht="1.5" customHeight="1" x14ac:dyDescent="0.15">
      <c r="A68" s="203"/>
      <c r="B68" s="381"/>
      <c r="C68" s="468"/>
      <c r="D68" s="497"/>
      <c r="E68" s="497"/>
      <c r="F68" s="497"/>
      <c r="G68" s="291"/>
      <c r="H68" s="378"/>
      <c r="I68" s="284"/>
      <c r="J68" s="284"/>
      <c r="K68" s="284"/>
      <c r="L68" s="284"/>
      <c r="M68" s="284"/>
      <c r="N68" s="284"/>
      <c r="O68" s="284"/>
      <c r="P68" s="284"/>
      <c r="Q68" s="284"/>
      <c r="R68" s="285"/>
      <c r="S68" s="255"/>
      <c r="T68" s="255"/>
      <c r="U68" s="255"/>
      <c r="V68" s="255"/>
      <c r="W68" s="254"/>
    </row>
    <row r="69" spans="1:23" s="7" customFormat="1" ht="17.100000000000001" customHeight="1" x14ac:dyDescent="0.15">
      <c r="A69" s="195"/>
      <c r="B69" s="380"/>
      <c r="C69" s="494"/>
      <c r="D69" s="498"/>
      <c r="E69" s="498"/>
      <c r="F69" s="498"/>
      <c r="G69" s="182"/>
      <c r="H69" s="292" t="s">
        <v>3</v>
      </c>
      <c r="I69" s="292"/>
      <c r="J69" s="292"/>
      <c r="K69" s="183"/>
      <c r="L69" s="292"/>
      <c r="M69" s="183"/>
      <c r="N69" s="292"/>
      <c r="O69" s="292"/>
      <c r="P69" s="292"/>
      <c r="Q69" s="292"/>
      <c r="R69" s="95">
        <f>SUM(R53,R62,R65,R67)</f>
        <v>321152580</v>
      </c>
      <c r="S69" s="85"/>
      <c r="T69" s="255">
        <v>321153</v>
      </c>
      <c r="U69" s="85"/>
      <c r="V69" s="85"/>
      <c r="W69" s="84"/>
    </row>
    <row r="70" spans="1:23" s="7" customFormat="1" ht="17.100000000000001" customHeight="1" x14ac:dyDescent="0.15">
      <c r="A70" s="379" t="s">
        <v>15</v>
      </c>
      <c r="B70" s="41"/>
      <c r="C70" s="206" t="s">
        <v>3</v>
      </c>
      <c r="D70" s="211">
        <f>SUM(D71)</f>
        <v>12000</v>
      </c>
      <c r="E70" s="211">
        <f>SUM(E71)</f>
        <v>12000</v>
      </c>
      <c r="F70" s="211">
        <f>SUM(F71)</f>
        <v>0</v>
      </c>
      <c r="G70" s="207"/>
      <c r="H70" s="207"/>
      <c r="I70" s="214"/>
      <c r="J70" s="214"/>
      <c r="K70" s="209"/>
      <c r="L70" s="214"/>
      <c r="M70" s="209"/>
      <c r="N70" s="214"/>
      <c r="O70" s="214"/>
      <c r="P70" s="214"/>
      <c r="Q70" s="214"/>
      <c r="R70" s="221"/>
      <c r="S70" s="85"/>
      <c r="T70" s="85"/>
      <c r="U70" s="85"/>
      <c r="V70" s="85"/>
      <c r="W70" s="84"/>
    </row>
    <row r="71" spans="1:23" s="7" customFormat="1" ht="17.100000000000001" customHeight="1" x14ac:dyDescent="0.15">
      <c r="A71" s="368" t="s">
        <v>60</v>
      </c>
      <c r="B71" s="379" t="s">
        <v>15</v>
      </c>
      <c r="C71" s="215" t="s">
        <v>11</v>
      </c>
      <c r="D71" s="211">
        <f>SUM(D72:D75)</f>
        <v>12000</v>
      </c>
      <c r="E71" s="211">
        <f>SUM(E72:E75)</f>
        <v>12000</v>
      </c>
      <c r="F71" s="211">
        <f>SUM(F72:F75)</f>
        <v>0</v>
      </c>
      <c r="G71" s="207"/>
      <c r="H71" s="207"/>
      <c r="I71" s="214"/>
      <c r="J71" s="214"/>
      <c r="K71" s="209"/>
      <c r="L71" s="214"/>
      <c r="M71" s="209"/>
      <c r="N71" s="214"/>
      <c r="O71" s="214"/>
      <c r="P71" s="214"/>
      <c r="Q71" s="214"/>
      <c r="R71" s="221"/>
      <c r="S71" s="85"/>
      <c r="T71" s="85"/>
      <c r="U71" s="85"/>
      <c r="V71" s="85"/>
      <c r="W71" s="84"/>
    </row>
    <row r="72" spans="1:23" s="7" customFormat="1" ht="17.100000000000001" customHeight="1" x14ac:dyDescent="0.15">
      <c r="A72" s="368" t="s">
        <v>60</v>
      </c>
      <c r="B72" s="368" t="s">
        <v>60</v>
      </c>
      <c r="C72" s="488" t="s">
        <v>21</v>
      </c>
      <c r="D72" s="475">
        <v>0</v>
      </c>
      <c r="E72" s="481">
        <v>0</v>
      </c>
      <c r="F72" s="473">
        <f>E72-D72</f>
        <v>0</v>
      </c>
      <c r="G72" s="210"/>
      <c r="H72" s="504" t="s">
        <v>334</v>
      </c>
      <c r="I72" s="504"/>
      <c r="J72" s="504"/>
      <c r="K72" s="504"/>
      <c r="L72" s="504"/>
      <c r="M72" s="504"/>
      <c r="N72" s="504"/>
      <c r="O72" s="504"/>
      <c r="P72" s="504"/>
      <c r="Q72" s="504"/>
      <c r="R72" s="505"/>
      <c r="S72" s="85"/>
      <c r="T72" s="85"/>
      <c r="U72" s="85"/>
      <c r="V72" s="85"/>
      <c r="W72" s="84"/>
    </row>
    <row r="73" spans="1:23" s="7" customFormat="1" ht="17.100000000000001" customHeight="1" x14ac:dyDescent="0.15">
      <c r="A73" s="368" t="s">
        <v>60</v>
      </c>
      <c r="B73" s="368" t="s">
        <v>60</v>
      </c>
      <c r="C73" s="491"/>
      <c r="D73" s="472"/>
      <c r="E73" s="484"/>
      <c r="F73" s="473">
        <f>E73-D73</f>
        <v>0</v>
      </c>
      <c r="G73" s="184"/>
      <c r="H73" s="292" t="s">
        <v>3</v>
      </c>
      <c r="I73" s="292"/>
      <c r="J73" s="292"/>
      <c r="K73" s="183"/>
      <c r="L73" s="292"/>
      <c r="M73" s="183"/>
      <c r="N73" s="292"/>
      <c r="O73" s="292"/>
      <c r="P73" s="292"/>
      <c r="Q73" s="292"/>
      <c r="R73" s="294">
        <v>0</v>
      </c>
      <c r="S73" s="85"/>
      <c r="T73" s="85"/>
      <c r="U73" s="85">
        <v>0</v>
      </c>
      <c r="V73" s="85"/>
      <c r="W73" s="84"/>
    </row>
    <row r="74" spans="1:23" s="7" customFormat="1" ht="17.100000000000001" customHeight="1" x14ac:dyDescent="0.15">
      <c r="A74" s="368" t="s">
        <v>60</v>
      </c>
      <c r="B74" s="368" t="s">
        <v>60</v>
      </c>
      <c r="C74" s="488" t="s">
        <v>34</v>
      </c>
      <c r="D74" s="475">
        <v>12000</v>
      </c>
      <c r="E74" s="481">
        <f>ROUNDUP(R75/1000,)</f>
        <v>12000</v>
      </c>
      <c r="F74" s="473">
        <f>E74-D74</f>
        <v>0</v>
      </c>
      <c r="G74" s="210"/>
      <c r="H74" s="382" t="s">
        <v>186</v>
      </c>
      <c r="I74" s="216"/>
      <c r="J74" s="210"/>
      <c r="K74" s="217"/>
      <c r="L74" s="210"/>
      <c r="M74" s="217"/>
      <c r="N74" s="304"/>
      <c r="O74" s="196"/>
      <c r="P74" s="210"/>
      <c r="Q74" s="186"/>
      <c r="R74" s="178">
        <v>12000000</v>
      </c>
      <c r="S74" s="85"/>
      <c r="T74" s="85"/>
      <c r="U74" s="85"/>
      <c r="V74" s="85"/>
      <c r="W74" s="84"/>
    </row>
    <row r="75" spans="1:23" s="7" customFormat="1" ht="17.100000000000001" customHeight="1" x14ac:dyDescent="0.15">
      <c r="A75" s="369" t="s">
        <v>60</v>
      </c>
      <c r="B75" s="369" t="s">
        <v>60</v>
      </c>
      <c r="C75" s="491"/>
      <c r="D75" s="472"/>
      <c r="E75" s="484"/>
      <c r="F75" s="473">
        <f>E75-D75</f>
        <v>0</v>
      </c>
      <c r="G75" s="184"/>
      <c r="H75" s="292" t="s">
        <v>3</v>
      </c>
      <c r="I75" s="292"/>
      <c r="J75" s="292"/>
      <c r="K75" s="183"/>
      <c r="L75" s="292"/>
      <c r="M75" s="183"/>
      <c r="N75" s="292"/>
      <c r="O75" s="292"/>
      <c r="P75" s="292"/>
      <c r="Q75" s="292"/>
      <c r="R75" s="294">
        <f>SUM(R74:R74)</f>
        <v>12000000</v>
      </c>
      <c r="S75" s="85"/>
      <c r="T75" s="85"/>
      <c r="U75" s="85">
        <v>12000</v>
      </c>
      <c r="V75" s="85"/>
      <c r="W75" s="84"/>
    </row>
    <row r="76" spans="1:23" s="7" customFormat="1" ht="17.100000000000001" customHeight="1" x14ac:dyDescent="0.15">
      <c r="A76" s="379" t="s">
        <v>17</v>
      </c>
      <c r="B76" s="207"/>
      <c r="C76" s="206" t="s">
        <v>3</v>
      </c>
      <c r="D76" s="211">
        <f>SUM(D77)</f>
        <v>11960</v>
      </c>
      <c r="E76" s="211">
        <f>SUM(E77)</f>
        <v>11960</v>
      </c>
      <c r="F76" s="211">
        <f>SUM(F77)</f>
        <v>0</v>
      </c>
      <c r="G76" s="207"/>
      <c r="H76" s="207"/>
      <c r="I76" s="214"/>
      <c r="J76" s="214"/>
      <c r="K76" s="209"/>
      <c r="L76" s="214"/>
      <c r="M76" s="209"/>
      <c r="N76" s="214"/>
      <c r="O76" s="214"/>
      <c r="P76" s="214"/>
      <c r="Q76" s="214"/>
      <c r="R76" s="221"/>
      <c r="S76" s="85"/>
      <c r="T76" s="85"/>
      <c r="U76" s="85"/>
      <c r="V76" s="85"/>
      <c r="W76" s="84"/>
    </row>
    <row r="77" spans="1:23" s="7" customFormat="1" ht="17.100000000000001" customHeight="1" x14ac:dyDescent="0.15">
      <c r="A77" s="368" t="s">
        <v>60</v>
      </c>
      <c r="B77" s="379" t="s">
        <v>17</v>
      </c>
      <c r="C77" s="215" t="s">
        <v>11</v>
      </c>
      <c r="D77" s="211">
        <f>SUM(D78:D83)</f>
        <v>11960</v>
      </c>
      <c r="E77" s="211">
        <f>SUM(E78:E83)</f>
        <v>11960</v>
      </c>
      <c r="F77" s="211">
        <f>SUM(F78:F83)</f>
        <v>0</v>
      </c>
      <c r="G77" s="207"/>
      <c r="H77" s="207"/>
      <c r="I77" s="214"/>
      <c r="J77" s="214"/>
      <c r="K77" s="209"/>
      <c r="L77" s="214"/>
      <c r="M77" s="209"/>
      <c r="N77" s="214"/>
      <c r="O77" s="214"/>
      <c r="P77" s="214"/>
      <c r="Q77" s="214"/>
      <c r="R77" s="221"/>
      <c r="S77" s="85"/>
      <c r="T77" s="85"/>
      <c r="U77" s="85"/>
      <c r="V77" s="85"/>
      <c r="W77" s="84"/>
    </row>
    <row r="78" spans="1:23" s="7" customFormat="1" ht="17.100000000000001" customHeight="1" x14ac:dyDescent="0.15">
      <c r="A78" s="381" t="s">
        <v>4</v>
      </c>
      <c r="B78" s="381" t="s">
        <v>4</v>
      </c>
      <c r="C78" s="502" t="s">
        <v>22</v>
      </c>
      <c r="D78" s="475">
        <v>10202</v>
      </c>
      <c r="E78" s="475">
        <f>ROUNDUP(R81/1000,)</f>
        <v>10202</v>
      </c>
      <c r="F78" s="475">
        <f>E78-D78</f>
        <v>0</v>
      </c>
      <c r="G78" s="291"/>
      <c r="H78" s="382" t="s">
        <v>22</v>
      </c>
      <c r="I78" s="216"/>
      <c r="J78" s="291"/>
      <c r="K78" s="259"/>
      <c r="L78" s="291"/>
      <c r="M78" s="259"/>
      <c r="N78" s="298"/>
      <c r="O78" s="261"/>
      <c r="P78" s="291"/>
      <c r="Q78" s="301"/>
      <c r="R78" s="300">
        <f>10201429-66981</f>
        <v>10134448</v>
      </c>
      <c r="S78" s="85"/>
      <c r="T78" s="85"/>
      <c r="U78" s="85"/>
      <c r="V78" s="85"/>
      <c r="W78" s="84"/>
    </row>
    <row r="79" spans="1:23" s="252" customFormat="1" ht="17.100000000000001" customHeight="1" x14ac:dyDescent="0.15">
      <c r="A79" s="381"/>
      <c r="B79" s="381"/>
      <c r="C79" s="507"/>
      <c r="D79" s="471"/>
      <c r="E79" s="471"/>
      <c r="F79" s="471"/>
      <c r="G79" s="291"/>
      <c r="H79" s="499" t="s">
        <v>286</v>
      </c>
      <c r="I79" s="499"/>
      <c r="J79" s="291"/>
      <c r="K79" s="259"/>
      <c r="L79" s="291"/>
      <c r="M79" s="259"/>
      <c r="N79" s="298"/>
      <c r="O79" s="261"/>
      <c r="P79" s="291"/>
      <c r="Q79" s="301"/>
      <c r="R79" s="300">
        <v>66951</v>
      </c>
      <c r="S79" s="255"/>
      <c r="T79" s="255"/>
      <c r="U79" s="255"/>
      <c r="V79" s="255"/>
      <c r="W79" s="254"/>
    </row>
    <row r="80" spans="1:23" s="119" customFormat="1" ht="17.100000000000001" customHeight="1" x14ac:dyDescent="0.15">
      <c r="A80" s="381"/>
      <c r="B80" s="381"/>
      <c r="C80" s="507"/>
      <c r="D80" s="471"/>
      <c r="E80" s="471"/>
      <c r="F80" s="471"/>
      <c r="G80" s="291"/>
      <c r="H80" s="499" t="s">
        <v>287</v>
      </c>
      <c r="I80" s="499"/>
      <c r="J80" s="499"/>
      <c r="K80" s="499"/>
      <c r="L80" s="291"/>
      <c r="M80" s="259"/>
      <c r="N80" s="298"/>
      <c r="O80" s="261"/>
      <c r="P80" s="291"/>
      <c r="Q80" s="301"/>
      <c r="R80" s="300">
        <v>156</v>
      </c>
      <c r="S80" s="141"/>
      <c r="T80" s="141"/>
      <c r="U80" s="141"/>
      <c r="V80" s="141"/>
      <c r="W80" s="140"/>
    </row>
    <row r="81" spans="1:23" s="7" customFormat="1" ht="17.100000000000001" customHeight="1" x14ac:dyDescent="0.15">
      <c r="A81" s="369" t="s">
        <v>60</v>
      </c>
      <c r="B81" s="369" t="s">
        <v>60</v>
      </c>
      <c r="C81" s="503"/>
      <c r="D81" s="472"/>
      <c r="E81" s="472"/>
      <c r="F81" s="472"/>
      <c r="G81" s="184"/>
      <c r="H81" s="292" t="s">
        <v>3</v>
      </c>
      <c r="I81" s="292"/>
      <c r="J81" s="292"/>
      <c r="K81" s="183"/>
      <c r="L81" s="292"/>
      <c r="M81" s="183"/>
      <c r="N81" s="292"/>
      <c r="O81" s="292"/>
      <c r="P81" s="292"/>
      <c r="Q81" s="292"/>
      <c r="R81" s="294">
        <f>SUM(R78:R80)</f>
        <v>10201555</v>
      </c>
      <c r="S81" s="85"/>
      <c r="T81" s="85">
        <v>10202</v>
      </c>
      <c r="U81" s="85"/>
      <c r="V81" s="85"/>
      <c r="W81" s="84"/>
    </row>
    <row r="82" spans="1:23" s="7" customFormat="1" ht="17.100000000000001" customHeight="1" x14ac:dyDescent="0.15">
      <c r="A82" s="379" t="s">
        <v>17</v>
      </c>
      <c r="B82" s="379" t="s">
        <v>17</v>
      </c>
      <c r="C82" s="502" t="s">
        <v>35</v>
      </c>
      <c r="D82" s="475">
        <v>1758</v>
      </c>
      <c r="E82" s="475">
        <f>ROUNDUP(R83/1000,)</f>
        <v>1758</v>
      </c>
      <c r="F82" s="475">
        <f>E82-D82</f>
        <v>0</v>
      </c>
      <c r="G82" s="210"/>
      <c r="H82" s="506" t="s">
        <v>284</v>
      </c>
      <c r="I82" s="506"/>
      <c r="J82" s="210"/>
      <c r="K82" s="217"/>
      <c r="L82" s="210"/>
      <c r="M82" s="217"/>
      <c r="N82" s="304"/>
      <c r="O82" s="196"/>
      <c r="P82" s="210"/>
      <c r="Q82" s="186"/>
      <c r="R82" s="178">
        <v>1757426</v>
      </c>
      <c r="S82" s="85"/>
      <c r="T82" s="85"/>
      <c r="U82" s="85"/>
      <c r="V82" s="85"/>
      <c r="W82" s="84"/>
    </row>
    <row r="83" spans="1:23" s="7" customFormat="1" ht="17.100000000000001" customHeight="1" x14ac:dyDescent="0.15">
      <c r="A83" s="369" t="s">
        <v>60</v>
      </c>
      <c r="B83" s="369" t="s">
        <v>60</v>
      </c>
      <c r="C83" s="503"/>
      <c r="D83" s="472"/>
      <c r="E83" s="472"/>
      <c r="F83" s="472"/>
      <c r="G83" s="184"/>
      <c r="H83" s="292" t="s">
        <v>3</v>
      </c>
      <c r="I83" s="292"/>
      <c r="J83" s="292"/>
      <c r="K83" s="183"/>
      <c r="L83" s="292"/>
      <c r="M83" s="183"/>
      <c r="N83" s="292"/>
      <c r="O83" s="292"/>
      <c r="P83" s="292"/>
      <c r="Q83" s="292"/>
      <c r="R83" s="294">
        <f>SUM(R82:R82)</f>
        <v>1757426</v>
      </c>
      <c r="S83" s="85"/>
      <c r="T83" s="85"/>
      <c r="U83" s="85">
        <v>1758</v>
      </c>
      <c r="V83" s="85"/>
      <c r="W83" s="84"/>
    </row>
    <row r="84" spans="1:23" s="7" customFormat="1" ht="17.100000000000001" customHeight="1" x14ac:dyDescent="0.15">
      <c r="A84" s="379" t="s">
        <v>14</v>
      </c>
      <c r="B84" s="207"/>
      <c r="C84" s="206" t="s">
        <v>3</v>
      </c>
      <c r="D84" s="211">
        <f>SUM(D85)</f>
        <v>19910</v>
      </c>
      <c r="E84" s="211">
        <f>SUM(E85)</f>
        <v>24884</v>
      </c>
      <c r="F84" s="211">
        <f>SUM(F85)</f>
        <v>4974</v>
      </c>
      <c r="G84" s="207"/>
      <c r="H84" s="207"/>
      <c r="I84" s="214"/>
      <c r="J84" s="214"/>
      <c r="K84" s="209"/>
      <c r="L84" s="214"/>
      <c r="M84" s="209"/>
      <c r="N84" s="214"/>
      <c r="O84" s="214"/>
      <c r="P84" s="214"/>
      <c r="Q84" s="214"/>
      <c r="R84" s="221"/>
      <c r="S84" s="85"/>
      <c r="T84" s="85"/>
      <c r="U84" s="85"/>
      <c r="V84" s="85"/>
      <c r="W84" s="84"/>
    </row>
    <row r="85" spans="1:23" s="7" customFormat="1" ht="17.100000000000001" customHeight="1" x14ac:dyDescent="0.15">
      <c r="A85" s="368" t="s">
        <v>14</v>
      </c>
      <c r="B85" s="379" t="s">
        <v>14</v>
      </c>
      <c r="C85" s="215" t="s">
        <v>11</v>
      </c>
      <c r="D85" s="211">
        <f>SUM(D86:D93)</f>
        <v>19910</v>
      </c>
      <c r="E85" s="211">
        <f>SUM(E86:E93)</f>
        <v>24884</v>
      </c>
      <c r="F85" s="211">
        <f>SUM(F86:F93)</f>
        <v>4974</v>
      </c>
      <c r="G85" s="207"/>
      <c r="H85" s="207"/>
      <c r="I85" s="214"/>
      <c r="J85" s="214"/>
      <c r="K85" s="209"/>
      <c r="L85" s="214"/>
      <c r="M85" s="209"/>
      <c r="N85" s="214"/>
      <c r="O85" s="214"/>
      <c r="P85" s="214"/>
      <c r="Q85" s="214"/>
      <c r="R85" s="221" t="s">
        <v>4</v>
      </c>
      <c r="S85" s="85"/>
      <c r="T85" s="85"/>
      <c r="U85" s="85"/>
      <c r="V85" s="85"/>
      <c r="W85" s="84"/>
    </row>
    <row r="86" spans="1:23" s="7" customFormat="1" ht="17.100000000000001" customHeight="1" x14ac:dyDescent="0.15">
      <c r="A86" s="368" t="s">
        <v>14</v>
      </c>
      <c r="B86" s="368" t="s">
        <v>14</v>
      </c>
      <c r="C86" s="500" t="s">
        <v>32</v>
      </c>
      <c r="D86" s="471">
        <v>100</v>
      </c>
      <c r="E86" s="501">
        <f>ROUNDUP(R87/1000,)</f>
        <v>100</v>
      </c>
      <c r="F86" s="473">
        <f>E86-D86</f>
        <v>0</v>
      </c>
      <c r="G86" s="291"/>
      <c r="H86" s="378" t="s">
        <v>69</v>
      </c>
      <c r="I86" s="189"/>
      <c r="J86" s="298"/>
      <c r="K86" s="259"/>
      <c r="L86" s="298"/>
      <c r="M86" s="259"/>
      <c r="N86" s="298"/>
      <c r="O86" s="261"/>
      <c r="P86" s="298"/>
      <c r="Q86" s="287"/>
      <c r="R86" s="300">
        <v>100000</v>
      </c>
      <c r="S86" s="85"/>
      <c r="T86" s="85"/>
      <c r="U86" s="85"/>
      <c r="V86" s="85"/>
      <c r="W86" s="84"/>
    </row>
    <row r="87" spans="1:23" s="7" customFormat="1" ht="17.100000000000001" customHeight="1" x14ac:dyDescent="0.15">
      <c r="A87" s="368" t="s">
        <v>14</v>
      </c>
      <c r="B87" s="368" t="s">
        <v>14</v>
      </c>
      <c r="C87" s="491"/>
      <c r="D87" s="472"/>
      <c r="E87" s="484"/>
      <c r="F87" s="473">
        <f>E87-D87</f>
        <v>0</v>
      </c>
      <c r="G87" s="184"/>
      <c r="H87" s="292" t="s">
        <v>3</v>
      </c>
      <c r="I87" s="292"/>
      <c r="J87" s="292"/>
      <c r="K87" s="183"/>
      <c r="L87" s="292"/>
      <c r="M87" s="183"/>
      <c r="N87" s="292"/>
      <c r="O87" s="292"/>
      <c r="P87" s="292"/>
      <c r="Q87" s="292"/>
      <c r="R87" s="294">
        <f>SUM(R86:R86)</f>
        <v>100000</v>
      </c>
      <c r="S87" s="85"/>
      <c r="T87" s="85">
        <v>100</v>
      </c>
      <c r="U87" s="85"/>
      <c r="V87" s="85"/>
      <c r="W87" s="84"/>
    </row>
    <row r="88" spans="1:23" s="7" customFormat="1" ht="17.100000000000001" customHeight="1" x14ac:dyDescent="0.15">
      <c r="A88" s="381"/>
      <c r="B88" s="381"/>
      <c r="C88" s="495" t="s">
        <v>23</v>
      </c>
      <c r="D88" s="475">
        <v>19810</v>
      </c>
      <c r="E88" s="481">
        <f>ROUNDUP(R93/1000,)</f>
        <v>24784</v>
      </c>
      <c r="F88" s="473">
        <f>E88-D88</f>
        <v>4974</v>
      </c>
      <c r="G88" s="210"/>
      <c r="H88" s="382" t="s">
        <v>187</v>
      </c>
      <c r="I88" s="102">
        <v>100000</v>
      </c>
      <c r="J88" s="304"/>
      <c r="K88" s="217" t="s">
        <v>4</v>
      </c>
      <c r="L88" s="210" t="s">
        <v>5</v>
      </c>
      <c r="M88" s="217">
        <v>5</v>
      </c>
      <c r="N88" s="304" t="s">
        <v>4</v>
      </c>
      <c r="O88" s="196" t="s">
        <v>4</v>
      </c>
      <c r="P88" s="210" t="s">
        <v>4</v>
      </c>
      <c r="Q88" s="59" t="s">
        <v>4</v>
      </c>
      <c r="R88" s="178">
        <f>SUM(I88*M88)</f>
        <v>500000</v>
      </c>
      <c r="S88" s="85"/>
      <c r="T88" s="85"/>
      <c r="U88" s="85"/>
      <c r="V88" s="85"/>
      <c r="W88" s="84"/>
    </row>
    <row r="89" spans="1:23" s="119" customFormat="1" ht="17.100000000000001" customHeight="1" x14ac:dyDescent="0.15">
      <c r="A89" s="368"/>
      <c r="B89" s="368"/>
      <c r="C89" s="469"/>
      <c r="D89" s="471"/>
      <c r="E89" s="471"/>
      <c r="F89" s="473"/>
      <c r="G89" s="291"/>
      <c r="H89" s="378" t="s">
        <v>217</v>
      </c>
      <c r="I89" s="189">
        <v>1880000</v>
      </c>
      <c r="J89" s="298"/>
      <c r="K89" s="259"/>
      <c r="L89" s="291" t="s">
        <v>5</v>
      </c>
      <c r="M89" s="198">
        <v>12</v>
      </c>
      <c r="N89" s="298"/>
      <c r="O89" s="261"/>
      <c r="P89" s="291"/>
      <c r="Q89" s="293"/>
      <c r="R89" s="300">
        <f>I89*M89</f>
        <v>22560000</v>
      </c>
      <c r="S89" s="141"/>
      <c r="T89" s="141"/>
      <c r="U89" s="141"/>
      <c r="V89" s="141"/>
      <c r="W89" s="140"/>
    </row>
    <row r="90" spans="1:23" s="252" customFormat="1" ht="17.100000000000001" customHeight="1" x14ac:dyDescent="0.15">
      <c r="A90" s="368"/>
      <c r="B90" s="368"/>
      <c r="C90" s="469"/>
      <c r="D90" s="471"/>
      <c r="E90" s="471"/>
      <c r="F90" s="473"/>
      <c r="G90" s="291"/>
      <c r="H90" s="499" t="s">
        <v>332</v>
      </c>
      <c r="I90" s="499"/>
      <c r="J90" s="298"/>
      <c r="K90" s="259"/>
      <c r="L90" s="291"/>
      <c r="M90" s="198"/>
      <c r="N90" s="298"/>
      <c r="O90" s="261"/>
      <c r="P90" s="291"/>
      <c r="Q90" s="293"/>
      <c r="R90" s="300">
        <v>800000</v>
      </c>
      <c r="S90" s="255"/>
      <c r="T90" s="255"/>
      <c r="U90" s="255"/>
      <c r="V90" s="255"/>
      <c r="W90" s="254"/>
    </row>
    <row r="91" spans="1:23" s="252" customFormat="1" ht="17.100000000000001" customHeight="1" x14ac:dyDescent="0.15">
      <c r="A91" s="368"/>
      <c r="B91" s="368"/>
      <c r="C91" s="469"/>
      <c r="D91" s="471"/>
      <c r="E91" s="471"/>
      <c r="F91" s="473"/>
      <c r="G91" s="291"/>
      <c r="H91" s="378" t="s">
        <v>303</v>
      </c>
      <c r="I91" s="189">
        <v>650000</v>
      </c>
      <c r="J91" s="298"/>
      <c r="K91" s="259"/>
      <c r="L91" s="291" t="s">
        <v>5</v>
      </c>
      <c r="M91" s="198">
        <v>1</v>
      </c>
      <c r="N91" s="291" t="s">
        <v>5</v>
      </c>
      <c r="O91" s="259" t="s">
        <v>304</v>
      </c>
      <c r="P91" s="291"/>
      <c r="Q91" s="293"/>
      <c r="R91" s="300">
        <f>I91*M91</f>
        <v>650000</v>
      </c>
      <c r="S91" s="255"/>
      <c r="T91" s="255"/>
      <c r="U91" s="255"/>
      <c r="V91" s="255"/>
      <c r="W91" s="254"/>
    </row>
    <row r="92" spans="1:23" s="7" customFormat="1" ht="17.100000000000001" customHeight="1" x14ac:dyDescent="0.15">
      <c r="A92" s="368"/>
      <c r="B92" s="368"/>
      <c r="C92" s="469"/>
      <c r="D92" s="471"/>
      <c r="E92" s="471"/>
      <c r="F92" s="473"/>
      <c r="G92" s="291"/>
      <c r="H92" s="499" t="s">
        <v>322</v>
      </c>
      <c r="I92" s="499"/>
      <c r="J92" s="298"/>
      <c r="K92" s="259"/>
      <c r="L92" s="291"/>
      <c r="M92" s="259"/>
      <c r="N92" s="298"/>
      <c r="O92" s="261"/>
      <c r="P92" s="291"/>
      <c r="Q92" s="293"/>
      <c r="R92" s="300">
        <v>274000</v>
      </c>
      <c r="S92" s="85"/>
      <c r="T92" s="85"/>
      <c r="U92" s="85"/>
      <c r="V92" s="85"/>
      <c r="W92" s="84"/>
    </row>
    <row r="93" spans="1:23" s="7" customFormat="1" ht="17.100000000000001" customHeight="1" x14ac:dyDescent="0.15">
      <c r="A93" s="369" t="s">
        <v>14</v>
      </c>
      <c r="B93" s="369" t="s">
        <v>14</v>
      </c>
      <c r="C93" s="491"/>
      <c r="D93" s="472"/>
      <c r="E93" s="484"/>
      <c r="F93" s="473">
        <f>E93-D93</f>
        <v>0</v>
      </c>
      <c r="G93" s="184"/>
      <c r="H93" s="292" t="s">
        <v>3</v>
      </c>
      <c r="I93" s="292"/>
      <c r="J93" s="292"/>
      <c r="K93" s="183"/>
      <c r="L93" s="292"/>
      <c r="M93" s="183"/>
      <c r="N93" s="292"/>
      <c r="O93" s="292"/>
      <c r="P93" s="292"/>
      <c r="Q93" s="292"/>
      <c r="R93" s="294">
        <f>SUM(R88:R92)</f>
        <v>24784000</v>
      </c>
      <c r="S93" s="85"/>
      <c r="T93" s="85">
        <v>24784</v>
      </c>
      <c r="U93" s="85"/>
      <c r="V93" s="85"/>
      <c r="W93" s="84"/>
    </row>
    <row r="94" spans="1:23" s="7" customFormat="1" ht="18" customHeight="1" x14ac:dyDescent="0.15">
      <c r="A94" s="17"/>
      <c r="B94" s="17"/>
      <c r="C94" s="17"/>
      <c r="D94" s="10"/>
      <c r="E94" s="10"/>
      <c r="F94" s="10"/>
      <c r="G94" s="10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57"/>
      <c r="S94" s="84"/>
      <c r="T94" s="84"/>
      <c r="U94" s="84"/>
      <c r="V94" s="84"/>
      <c r="W94" s="84"/>
    </row>
    <row r="95" spans="1:23" s="7" customFormat="1" ht="18" customHeight="1" x14ac:dyDescent="0.15">
      <c r="A95" s="17"/>
      <c r="B95" s="17"/>
      <c r="C95" s="17"/>
      <c r="D95" s="10"/>
      <c r="E95" s="10"/>
      <c r="F95" s="10"/>
      <c r="G95" s="10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7"/>
      <c r="S95" s="84"/>
      <c r="T95" s="84"/>
      <c r="U95" s="84"/>
      <c r="V95" s="84"/>
      <c r="W95" s="84"/>
    </row>
    <row r="96" spans="1:23" s="7" customFormat="1" ht="18" customHeight="1" x14ac:dyDescent="0.15">
      <c r="A96" s="17"/>
      <c r="B96" s="17"/>
      <c r="C96" s="17"/>
      <c r="D96" s="10"/>
      <c r="E96" s="10"/>
      <c r="F96" s="10"/>
      <c r="G96" s="10"/>
      <c r="H96" s="17"/>
      <c r="I96" s="32"/>
      <c r="J96" s="17"/>
      <c r="K96" s="17"/>
      <c r="L96" s="17"/>
      <c r="M96" s="17"/>
      <c r="N96" s="17"/>
      <c r="O96" s="17"/>
      <c r="P96" s="17"/>
      <c r="Q96" s="17"/>
      <c r="R96" s="57"/>
      <c r="S96" s="84"/>
      <c r="T96" s="84"/>
      <c r="U96" s="84"/>
      <c r="V96" s="84"/>
      <c r="W96" s="84"/>
    </row>
    <row r="97" spans="1:23" s="7" customFormat="1" ht="18" customHeight="1" x14ac:dyDescent="0.15">
      <c r="A97" s="17"/>
      <c r="B97" s="17"/>
      <c r="C97" s="17"/>
      <c r="D97" s="10"/>
      <c r="E97" s="10"/>
      <c r="F97" s="10"/>
      <c r="G97" s="10"/>
      <c r="H97" s="17"/>
      <c r="I97" s="32"/>
      <c r="J97" s="17"/>
      <c r="K97" s="17"/>
      <c r="L97" s="17"/>
      <c r="M97" s="17"/>
      <c r="N97" s="17"/>
      <c r="O97" s="17"/>
      <c r="P97" s="17"/>
      <c r="Q97" s="17"/>
      <c r="R97" s="57"/>
      <c r="S97" s="84"/>
      <c r="T97" s="84"/>
      <c r="U97" s="84"/>
      <c r="V97" s="84"/>
      <c r="W97" s="84"/>
    </row>
    <row r="98" spans="1:23" s="7" customFormat="1" ht="18" customHeight="1" x14ac:dyDescent="0.15">
      <c r="A98" s="17"/>
      <c r="B98" s="17"/>
      <c r="C98" s="17"/>
      <c r="D98" s="10"/>
      <c r="E98" s="10"/>
      <c r="F98" s="10"/>
      <c r="G98" s="10"/>
      <c r="H98" s="17"/>
      <c r="I98" s="32"/>
      <c r="J98" s="17"/>
      <c r="K98" s="17"/>
      <c r="L98" s="17"/>
      <c r="M98" s="17"/>
      <c r="N98" s="17"/>
      <c r="O98" s="17"/>
      <c r="P98" s="17"/>
      <c r="Q98" s="17"/>
      <c r="R98" s="57"/>
      <c r="S98" s="84"/>
      <c r="T98" s="84"/>
      <c r="U98" s="84"/>
      <c r="V98" s="84"/>
      <c r="W98" s="84"/>
    </row>
    <row r="99" spans="1:23" s="7" customFormat="1" ht="18" customHeight="1" x14ac:dyDescent="0.15">
      <c r="A99" s="17"/>
      <c r="B99" s="17"/>
      <c r="C99" s="17"/>
      <c r="D99" s="10"/>
      <c r="E99" s="10"/>
      <c r="F99" s="10"/>
      <c r="G99" s="10"/>
      <c r="H99" s="17"/>
      <c r="I99" s="32"/>
      <c r="J99" s="17"/>
      <c r="K99" s="17"/>
      <c r="L99" s="17"/>
      <c r="M99" s="17"/>
      <c r="N99" s="17"/>
      <c r="O99" s="17"/>
      <c r="P99" s="17"/>
      <c r="Q99" s="17"/>
      <c r="R99" s="57"/>
      <c r="S99" s="84"/>
      <c r="T99" s="84"/>
      <c r="U99" s="84"/>
      <c r="V99" s="84"/>
      <c r="W99" s="84"/>
    </row>
    <row r="100" spans="1:23" s="7" customFormat="1" ht="18" customHeight="1" x14ac:dyDescent="0.15">
      <c r="A100" s="17"/>
      <c r="B100" s="17"/>
      <c r="C100" s="17"/>
      <c r="D100" s="10"/>
      <c r="E100" s="10"/>
      <c r="F100" s="10"/>
      <c r="G100" s="10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57"/>
      <c r="S100" s="84"/>
      <c r="T100" s="84"/>
      <c r="U100" s="84"/>
      <c r="V100" s="84"/>
      <c r="W100" s="84"/>
    </row>
    <row r="101" spans="1:23" s="7" customFormat="1" ht="18" customHeight="1" x14ac:dyDescent="0.15">
      <c r="A101" s="17"/>
      <c r="B101" s="17"/>
      <c r="C101" s="17"/>
      <c r="D101" s="10"/>
      <c r="E101" s="10"/>
      <c r="F101" s="10"/>
      <c r="G101" s="10"/>
      <c r="H101" s="345"/>
      <c r="I101" s="17"/>
      <c r="J101" s="17"/>
      <c r="K101" s="17"/>
      <c r="L101" s="17"/>
      <c r="M101" s="17"/>
      <c r="N101" s="17"/>
      <c r="O101" s="17"/>
      <c r="P101" s="17"/>
      <c r="Q101" s="17"/>
      <c r="R101" s="57"/>
      <c r="S101" s="84"/>
      <c r="T101" s="84"/>
      <c r="U101" s="84"/>
      <c r="V101" s="84"/>
      <c r="W101" s="84"/>
    </row>
    <row r="102" spans="1:23" s="7" customFormat="1" ht="18" customHeight="1" x14ac:dyDescent="0.15">
      <c r="A102" s="17"/>
      <c r="B102" s="17"/>
      <c r="C102" s="17"/>
      <c r="D102" s="10"/>
      <c r="E102" s="10"/>
      <c r="F102" s="10"/>
      <c r="G102" s="10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57"/>
      <c r="S102" s="84"/>
      <c r="T102" s="84"/>
      <c r="U102" s="84"/>
      <c r="V102" s="84"/>
      <c r="W102" s="84"/>
    </row>
    <row r="103" spans="1:23" s="7" customFormat="1" ht="18" customHeight="1" x14ac:dyDescent="0.15">
      <c r="A103" s="17"/>
      <c r="B103" s="17"/>
      <c r="C103" s="17"/>
      <c r="D103" s="10"/>
      <c r="E103" s="10"/>
      <c r="F103" s="10"/>
      <c r="G103" s="10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57"/>
      <c r="S103" s="84"/>
      <c r="T103" s="84"/>
      <c r="U103" s="84"/>
      <c r="V103" s="84"/>
      <c r="W103" s="84"/>
    </row>
    <row r="104" spans="1:23" s="7" customFormat="1" ht="18" customHeight="1" x14ac:dyDescent="0.15">
      <c r="A104" s="17"/>
      <c r="B104" s="17"/>
      <c r="C104" s="17"/>
      <c r="D104" s="10"/>
      <c r="E104" s="10"/>
      <c r="F104" s="10"/>
      <c r="G104" s="10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57"/>
      <c r="S104" s="84"/>
      <c r="T104" s="84"/>
      <c r="U104" s="84"/>
      <c r="V104" s="84"/>
      <c r="W104" s="84"/>
    </row>
    <row r="105" spans="1:23" s="7" customFormat="1" ht="18" customHeight="1" x14ac:dyDescent="0.15">
      <c r="A105" s="17"/>
      <c r="B105" s="17"/>
      <c r="C105" s="17"/>
      <c r="D105" s="10"/>
      <c r="E105" s="10"/>
      <c r="F105" s="10"/>
      <c r="G105" s="10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57"/>
      <c r="S105" s="84"/>
      <c r="T105" s="84"/>
      <c r="U105" s="84"/>
      <c r="V105" s="84"/>
      <c r="W105" s="84"/>
    </row>
    <row r="106" spans="1:23" s="7" customFormat="1" ht="18" customHeight="1" x14ac:dyDescent="0.15">
      <c r="A106" s="17"/>
      <c r="B106" s="17"/>
      <c r="C106" s="17"/>
      <c r="D106" s="10"/>
      <c r="E106" s="10"/>
      <c r="F106" s="10"/>
      <c r="G106" s="10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57"/>
      <c r="S106" s="84"/>
      <c r="T106" s="84"/>
      <c r="U106" s="84"/>
      <c r="V106" s="84"/>
      <c r="W106" s="84"/>
    </row>
    <row r="107" spans="1:23" s="7" customFormat="1" ht="18" customHeight="1" x14ac:dyDescent="0.15">
      <c r="A107" s="17"/>
      <c r="B107" s="17"/>
      <c r="C107" s="17"/>
      <c r="D107" s="10"/>
      <c r="E107" s="10"/>
      <c r="F107" s="10"/>
      <c r="G107" s="10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57"/>
      <c r="S107" s="84"/>
      <c r="T107" s="84"/>
      <c r="U107" s="84"/>
      <c r="V107" s="84"/>
      <c r="W107" s="84"/>
    </row>
    <row r="108" spans="1:23" s="7" customFormat="1" ht="18" customHeight="1" x14ac:dyDescent="0.15">
      <c r="A108" s="17"/>
      <c r="B108" s="17"/>
      <c r="C108" s="17"/>
      <c r="D108" s="10"/>
      <c r="E108" s="10"/>
      <c r="F108" s="10"/>
      <c r="G108" s="10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57"/>
      <c r="S108" s="84"/>
      <c r="T108" s="84"/>
      <c r="U108" s="84"/>
      <c r="V108" s="84"/>
      <c r="W108" s="84"/>
    </row>
    <row r="109" spans="1:23" s="7" customFormat="1" ht="18" customHeight="1" x14ac:dyDescent="0.15">
      <c r="A109" s="17"/>
      <c r="B109" s="17"/>
      <c r="C109" s="17"/>
      <c r="D109" s="10"/>
      <c r="E109" s="10"/>
      <c r="F109" s="10"/>
      <c r="G109" s="10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57"/>
      <c r="S109" s="84"/>
      <c r="T109" s="84"/>
      <c r="U109" s="84"/>
      <c r="V109" s="84"/>
      <c r="W109" s="84"/>
    </row>
    <row r="110" spans="1:23" s="7" customFormat="1" ht="18" customHeight="1" x14ac:dyDescent="0.15">
      <c r="A110" s="17"/>
      <c r="B110" s="17"/>
      <c r="C110" s="17"/>
      <c r="D110" s="10"/>
      <c r="E110" s="10"/>
      <c r="F110" s="10"/>
      <c r="G110" s="10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57"/>
      <c r="S110" s="84"/>
      <c r="T110" s="84"/>
      <c r="U110" s="84"/>
      <c r="V110" s="84"/>
      <c r="W110" s="84"/>
    </row>
    <row r="111" spans="1:23" s="7" customFormat="1" ht="18" customHeight="1" x14ac:dyDescent="0.15">
      <c r="A111" s="17"/>
      <c r="B111" s="17"/>
      <c r="C111" s="17"/>
      <c r="D111" s="10"/>
      <c r="E111" s="10"/>
      <c r="F111" s="10"/>
      <c r="G111" s="10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57"/>
      <c r="S111" s="84"/>
      <c r="T111" s="84"/>
      <c r="U111" s="84"/>
      <c r="V111" s="84"/>
      <c r="W111" s="84"/>
    </row>
    <row r="112" spans="1:23" s="7" customFormat="1" ht="18" customHeight="1" x14ac:dyDescent="0.15">
      <c r="A112" s="17"/>
      <c r="B112" s="17"/>
      <c r="C112" s="17"/>
      <c r="D112" s="10"/>
      <c r="E112" s="10"/>
      <c r="F112" s="10"/>
      <c r="G112" s="10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57"/>
      <c r="S112" s="84"/>
      <c r="T112" s="84"/>
      <c r="U112" s="84"/>
      <c r="V112" s="84"/>
      <c r="W112" s="84"/>
    </row>
    <row r="113" spans="1:23" s="7" customFormat="1" ht="18" customHeight="1" x14ac:dyDescent="0.15">
      <c r="A113" s="17"/>
      <c r="B113" s="17"/>
      <c r="C113" s="17"/>
      <c r="D113" s="10"/>
      <c r="E113" s="10"/>
      <c r="F113" s="10"/>
      <c r="G113" s="10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57"/>
      <c r="S113" s="84"/>
      <c r="T113" s="84"/>
      <c r="U113" s="84"/>
      <c r="V113" s="84"/>
      <c r="W113" s="84"/>
    </row>
    <row r="114" spans="1:23" s="7" customFormat="1" ht="18" customHeight="1" x14ac:dyDescent="0.15">
      <c r="A114" s="17"/>
      <c r="B114" s="17"/>
      <c r="C114" s="17"/>
      <c r="D114" s="10"/>
      <c r="E114" s="10"/>
      <c r="F114" s="10"/>
      <c r="G114" s="10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57"/>
      <c r="S114" s="84"/>
      <c r="T114" s="84"/>
      <c r="U114" s="84"/>
      <c r="V114" s="84"/>
      <c r="W114" s="84"/>
    </row>
    <row r="115" spans="1:23" s="7" customFormat="1" ht="18" customHeight="1" x14ac:dyDescent="0.15">
      <c r="A115" s="17"/>
      <c r="B115" s="17"/>
      <c r="C115" s="17"/>
      <c r="D115" s="10"/>
      <c r="E115" s="10"/>
      <c r="F115" s="10"/>
      <c r="G115" s="10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57"/>
      <c r="S115" s="84"/>
      <c r="T115" s="84"/>
      <c r="U115" s="84"/>
      <c r="V115" s="84"/>
      <c r="W115" s="84"/>
    </row>
    <row r="116" spans="1:23" s="7" customFormat="1" ht="18" customHeight="1" x14ac:dyDescent="0.15">
      <c r="A116" s="17"/>
      <c r="B116" s="17"/>
      <c r="C116" s="17"/>
      <c r="D116" s="10"/>
      <c r="E116" s="10"/>
      <c r="F116" s="10"/>
      <c r="G116" s="10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57"/>
      <c r="S116" s="84"/>
      <c r="T116" s="84"/>
      <c r="U116" s="84"/>
      <c r="V116" s="84"/>
      <c r="W116" s="84"/>
    </row>
    <row r="117" spans="1:23" s="7" customFormat="1" ht="18" customHeight="1" x14ac:dyDescent="0.15">
      <c r="A117" s="17"/>
      <c r="B117" s="17"/>
      <c r="C117" s="17"/>
      <c r="D117" s="10"/>
      <c r="E117" s="10"/>
      <c r="F117" s="10"/>
      <c r="G117" s="10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57"/>
      <c r="S117" s="84"/>
      <c r="T117" s="84"/>
      <c r="U117" s="84"/>
      <c r="V117" s="84"/>
      <c r="W117" s="84"/>
    </row>
    <row r="118" spans="1:23" s="7" customFormat="1" ht="18" customHeight="1" x14ac:dyDescent="0.15">
      <c r="A118" s="17"/>
      <c r="B118" s="17"/>
      <c r="C118" s="17"/>
      <c r="D118" s="10"/>
      <c r="E118" s="10"/>
      <c r="F118" s="10"/>
      <c r="G118" s="10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57"/>
      <c r="S118" s="84"/>
      <c r="T118" s="84"/>
      <c r="U118" s="84"/>
      <c r="V118" s="84"/>
      <c r="W118" s="84"/>
    </row>
    <row r="119" spans="1:23" s="7" customFormat="1" ht="18" customHeight="1" x14ac:dyDescent="0.15">
      <c r="A119" s="17"/>
      <c r="B119" s="17"/>
      <c r="C119" s="17"/>
      <c r="D119" s="10"/>
      <c r="E119" s="10"/>
      <c r="F119" s="10"/>
      <c r="G119" s="10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57"/>
      <c r="S119" s="84"/>
      <c r="T119" s="84"/>
      <c r="U119" s="84"/>
      <c r="V119" s="84"/>
      <c r="W119" s="84"/>
    </row>
    <row r="120" spans="1:23" s="7" customFormat="1" ht="18" customHeight="1" x14ac:dyDescent="0.15">
      <c r="A120" s="17"/>
      <c r="B120" s="17"/>
      <c r="C120" s="17"/>
      <c r="D120" s="10"/>
      <c r="E120" s="10"/>
      <c r="F120" s="10"/>
      <c r="G120" s="10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57"/>
      <c r="S120" s="84"/>
      <c r="T120" s="84"/>
      <c r="U120" s="84"/>
      <c r="V120" s="84"/>
      <c r="W120" s="84"/>
    </row>
    <row r="121" spans="1:23" s="7" customFormat="1" ht="18" customHeight="1" x14ac:dyDescent="0.15">
      <c r="A121" s="17"/>
      <c r="B121" s="17"/>
      <c r="C121" s="17"/>
      <c r="D121" s="10"/>
      <c r="E121" s="10"/>
      <c r="F121" s="10"/>
      <c r="G121" s="10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57"/>
      <c r="S121" s="84"/>
      <c r="T121" s="84"/>
      <c r="U121" s="84"/>
      <c r="V121" s="84"/>
      <c r="W121" s="84"/>
    </row>
    <row r="122" spans="1:23" s="7" customFormat="1" ht="18" customHeight="1" x14ac:dyDescent="0.15">
      <c r="A122" s="17"/>
      <c r="B122" s="17"/>
      <c r="C122" s="17"/>
      <c r="D122" s="10"/>
      <c r="E122" s="10"/>
      <c r="F122" s="10"/>
      <c r="G122" s="10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57"/>
      <c r="S122" s="84"/>
      <c r="T122" s="84"/>
      <c r="U122" s="84"/>
      <c r="V122" s="84"/>
      <c r="W122" s="84"/>
    </row>
    <row r="123" spans="1:23" s="7" customFormat="1" ht="18" customHeight="1" x14ac:dyDescent="0.15">
      <c r="A123" s="17"/>
      <c r="B123" s="17"/>
      <c r="C123" s="17"/>
      <c r="D123" s="10"/>
      <c r="E123" s="10"/>
      <c r="F123" s="10"/>
      <c r="G123" s="10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57"/>
      <c r="S123" s="84"/>
      <c r="T123" s="84"/>
      <c r="U123" s="84"/>
      <c r="V123" s="84"/>
      <c r="W123" s="84"/>
    </row>
    <row r="124" spans="1:23" s="7" customFormat="1" ht="18" customHeight="1" x14ac:dyDescent="0.15">
      <c r="A124" s="17"/>
      <c r="B124" s="17"/>
      <c r="C124" s="17"/>
      <c r="D124" s="10"/>
      <c r="E124" s="10"/>
      <c r="F124" s="10"/>
      <c r="G124" s="10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57"/>
      <c r="S124" s="84"/>
      <c r="T124" s="84"/>
      <c r="U124" s="84"/>
      <c r="V124" s="84"/>
      <c r="W124" s="84"/>
    </row>
    <row r="125" spans="1:23" s="7" customFormat="1" ht="18" customHeight="1" x14ac:dyDescent="0.15">
      <c r="A125" s="17"/>
      <c r="B125" s="17"/>
      <c r="C125" s="17"/>
      <c r="D125" s="10"/>
      <c r="E125" s="10"/>
      <c r="F125" s="10"/>
      <c r="G125" s="10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57"/>
      <c r="S125" s="84"/>
      <c r="T125" s="84"/>
      <c r="U125" s="84"/>
      <c r="V125" s="84"/>
      <c r="W125" s="84"/>
    </row>
    <row r="126" spans="1:23" s="7" customFormat="1" ht="18" customHeight="1" x14ac:dyDescent="0.15">
      <c r="A126" s="17"/>
      <c r="B126" s="17"/>
      <c r="C126" s="17"/>
      <c r="D126" s="10"/>
      <c r="E126" s="10"/>
      <c r="F126" s="10"/>
      <c r="G126" s="10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57"/>
      <c r="S126" s="84"/>
      <c r="T126" s="84"/>
      <c r="U126" s="84"/>
      <c r="V126" s="84"/>
      <c r="W126" s="84"/>
    </row>
    <row r="127" spans="1:23" s="7" customFormat="1" ht="18" customHeight="1" x14ac:dyDescent="0.15">
      <c r="A127" s="17"/>
      <c r="B127" s="17"/>
      <c r="C127" s="17"/>
      <c r="D127" s="10"/>
      <c r="E127" s="10"/>
      <c r="F127" s="10"/>
      <c r="G127" s="10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57"/>
      <c r="S127" s="84"/>
      <c r="T127" s="84"/>
      <c r="U127" s="84"/>
      <c r="V127" s="84"/>
      <c r="W127" s="84"/>
    </row>
    <row r="128" spans="1:23" s="7" customFormat="1" ht="18" customHeight="1" x14ac:dyDescent="0.15">
      <c r="A128" s="17"/>
      <c r="B128" s="17"/>
      <c r="C128" s="17"/>
      <c r="D128" s="10"/>
      <c r="E128" s="10"/>
      <c r="F128" s="10"/>
      <c r="G128" s="10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57"/>
      <c r="S128" s="84"/>
      <c r="T128" s="84"/>
      <c r="U128" s="84"/>
      <c r="V128" s="84"/>
      <c r="W128" s="84"/>
    </row>
    <row r="129" spans="1:23" s="7" customFormat="1" ht="18" customHeight="1" x14ac:dyDescent="0.15">
      <c r="A129" s="17"/>
      <c r="B129" s="17"/>
      <c r="C129" s="17"/>
      <c r="D129" s="10"/>
      <c r="E129" s="10"/>
      <c r="F129" s="10"/>
      <c r="G129" s="10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57"/>
      <c r="S129" s="84"/>
      <c r="T129" s="84"/>
      <c r="U129" s="84"/>
      <c r="V129" s="84"/>
      <c r="W129" s="84"/>
    </row>
    <row r="130" spans="1:23" s="7" customFormat="1" ht="18" customHeight="1" x14ac:dyDescent="0.15">
      <c r="A130" s="17"/>
      <c r="B130" s="17"/>
      <c r="C130" s="17"/>
      <c r="D130" s="10"/>
      <c r="E130" s="10"/>
      <c r="F130" s="10"/>
      <c r="G130" s="10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57"/>
      <c r="S130" s="84"/>
      <c r="T130" s="84"/>
      <c r="U130" s="84"/>
      <c r="V130" s="84"/>
      <c r="W130" s="84"/>
    </row>
    <row r="131" spans="1:23" s="7" customFormat="1" ht="18" customHeight="1" x14ac:dyDescent="0.15">
      <c r="A131" s="17"/>
      <c r="B131" s="17"/>
      <c r="C131" s="17"/>
      <c r="D131" s="10"/>
      <c r="E131" s="10"/>
      <c r="F131" s="10"/>
      <c r="G131" s="10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57"/>
      <c r="S131" s="84"/>
      <c r="T131" s="84"/>
      <c r="U131" s="84"/>
      <c r="V131" s="84"/>
      <c r="W131" s="84"/>
    </row>
    <row r="132" spans="1:23" s="7" customFormat="1" ht="18" customHeight="1" x14ac:dyDescent="0.15">
      <c r="A132" s="17"/>
      <c r="B132" s="17"/>
      <c r="C132" s="17"/>
      <c r="D132" s="10"/>
      <c r="E132" s="10"/>
      <c r="F132" s="10"/>
      <c r="G132" s="10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57"/>
      <c r="S132" s="84"/>
      <c r="T132" s="84"/>
      <c r="U132" s="84"/>
      <c r="V132" s="84"/>
      <c r="W132" s="84"/>
    </row>
    <row r="133" spans="1:23" s="7" customFormat="1" ht="18" customHeight="1" x14ac:dyDescent="0.15">
      <c r="A133" s="17"/>
      <c r="B133" s="17"/>
      <c r="C133" s="17"/>
      <c r="D133" s="10"/>
      <c r="E133" s="10"/>
      <c r="F133" s="10"/>
      <c r="G133" s="10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57"/>
      <c r="S133" s="84"/>
      <c r="T133" s="84"/>
      <c r="U133" s="84"/>
      <c r="V133" s="84"/>
      <c r="W133" s="84"/>
    </row>
    <row r="134" spans="1:23" s="7" customFormat="1" ht="18" customHeight="1" x14ac:dyDescent="0.15">
      <c r="A134" s="17"/>
      <c r="B134" s="17"/>
      <c r="C134" s="17"/>
      <c r="D134" s="10"/>
      <c r="E134" s="10"/>
      <c r="F134" s="10"/>
      <c r="G134" s="10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57"/>
      <c r="S134" s="84"/>
      <c r="T134" s="84"/>
      <c r="U134" s="84"/>
      <c r="V134" s="84"/>
      <c r="W134" s="84"/>
    </row>
    <row r="135" spans="1:23" s="7" customFormat="1" ht="18" customHeight="1" x14ac:dyDescent="0.15">
      <c r="A135" s="17"/>
      <c r="B135" s="17"/>
      <c r="C135" s="17"/>
      <c r="D135" s="10"/>
      <c r="E135" s="10"/>
      <c r="F135" s="10"/>
      <c r="G135" s="10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57"/>
      <c r="S135" s="84"/>
      <c r="T135" s="84"/>
      <c r="U135" s="84"/>
      <c r="V135" s="84"/>
      <c r="W135" s="84"/>
    </row>
    <row r="136" spans="1:23" ht="18" customHeight="1" x14ac:dyDescent="0.15">
      <c r="A136" s="3"/>
      <c r="B136" s="3"/>
      <c r="C136" s="3"/>
      <c r="D136" s="5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6"/>
    </row>
    <row r="137" spans="1:23" ht="18" customHeight="1" x14ac:dyDescent="0.15">
      <c r="A137" s="3"/>
      <c r="B137" s="3"/>
      <c r="C137" s="3"/>
      <c r="D137" s="5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6"/>
    </row>
    <row r="138" spans="1:23" ht="18" customHeight="1" x14ac:dyDescent="0.15">
      <c r="A138" s="3"/>
      <c r="B138" s="3"/>
      <c r="C138" s="3"/>
      <c r="D138" s="5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6"/>
    </row>
    <row r="139" spans="1:23" ht="18" customHeight="1" x14ac:dyDescent="0.15">
      <c r="A139" s="3"/>
      <c r="B139" s="3"/>
      <c r="C139" s="3"/>
      <c r="D139" s="5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6"/>
      <c r="S139" s="1"/>
      <c r="T139" s="1"/>
      <c r="U139" s="1"/>
      <c r="V139" s="1"/>
      <c r="W139" s="1"/>
    </row>
    <row r="140" spans="1:23" ht="18" customHeight="1" x14ac:dyDescent="0.15">
      <c r="A140" s="3"/>
      <c r="B140" s="3"/>
      <c r="C140" s="3"/>
      <c r="D140" s="5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6"/>
      <c r="S140" s="1"/>
      <c r="T140" s="1"/>
      <c r="U140" s="1"/>
      <c r="V140" s="1"/>
      <c r="W140" s="1"/>
    </row>
    <row r="141" spans="1:23" ht="18" customHeight="1" x14ac:dyDescent="0.15">
      <c r="A141" s="3"/>
      <c r="B141" s="3"/>
      <c r="C141" s="3"/>
      <c r="D141" s="5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6"/>
      <c r="S141" s="1"/>
      <c r="T141" s="1"/>
      <c r="U141" s="1"/>
      <c r="V141" s="1"/>
      <c r="W141" s="1"/>
    </row>
    <row r="142" spans="1:23" ht="18" customHeight="1" x14ac:dyDescent="0.15">
      <c r="A142" s="3"/>
      <c r="B142" s="3"/>
      <c r="C142" s="3"/>
      <c r="D142" s="5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6"/>
      <c r="S142" s="1"/>
      <c r="T142" s="1"/>
      <c r="U142" s="1"/>
      <c r="V142" s="1"/>
      <c r="W142" s="1"/>
    </row>
    <row r="143" spans="1:23" ht="18" customHeight="1" x14ac:dyDescent="0.15">
      <c r="A143" s="3"/>
      <c r="B143" s="3"/>
      <c r="C143" s="3"/>
      <c r="D143" s="5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6"/>
      <c r="S143" s="1"/>
      <c r="T143" s="1"/>
      <c r="U143" s="1"/>
      <c r="V143" s="1"/>
      <c r="W143" s="1"/>
    </row>
    <row r="144" spans="1:23" ht="18" customHeight="1" x14ac:dyDescent="0.15">
      <c r="A144" s="3"/>
      <c r="B144" s="3"/>
      <c r="C144" s="3"/>
      <c r="D144" s="5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6"/>
      <c r="S144" s="1"/>
      <c r="T144" s="1"/>
      <c r="U144" s="1"/>
      <c r="V144" s="1"/>
      <c r="W144" s="1"/>
    </row>
    <row r="145" spans="1:23" ht="18" customHeight="1" x14ac:dyDescent="0.15">
      <c r="A145" s="3"/>
      <c r="B145" s="3"/>
      <c r="C145" s="3"/>
      <c r="D145" s="5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6"/>
      <c r="S145" s="1"/>
      <c r="T145" s="1"/>
      <c r="U145" s="1"/>
      <c r="V145" s="1"/>
      <c r="W145" s="1"/>
    </row>
    <row r="146" spans="1:23" ht="18" customHeight="1" x14ac:dyDescent="0.15">
      <c r="A146" s="3"/>
      <c r="B146" s="3"/>
      <c r="C146" s="3"/>
      <c r="D146" s="5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6"/>
      <c r="S146" s="1"/>
      <c r="T146" s="1"/>
      <c r="U146" s="1"/>
      <c r="V146" s="1"/>
      <c r="W146" s="1"/>
    </row>
    <row r="147" spans="1:23" ht="18" customHeight="1" x14ac:dyDescent="0.15">
      <c r="A147" s="3"/>
      <c r="B147" s="3"/>
      <c r="C147" s="3"/>
      <c r="D147" s="5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6"/>
      <c r="S147" s="1"/>
      <c r="T147" s="1"/>
      <c r="U147" s="1"/>
      <c r="V147" s="1"/>
      <c r="W147" s="1"/>
    </row>
    <row r="148" spans="1:23" ht="18" customHeight="1" x14ac:dyDescent="0.15">
      <c r="A148" s="3"/>
      <c r="B148" s="3"/>
      <c r="C148" s="3"/>
      <c r="D148" s="5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6"/>
      <c r="S148" s="1"/>
      <c r="T148" s="1"/>
      <c r="U148" s="1"/>
      <c r="V148" s="1"/>
      <c r="W148" s="1"/>
    </row>
    <row r="149" spans="1:23" ht="15" customHeight="1" x14ac:dyDescent="0.15">
      <c r="A149" s="3"/>
      <c r="B149" s="3"/>
      <c r="C149" s="3"/>
      <c r="D149" s="5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6"/>
      <c r="S149" s="1"/>
      <c r="T149" s="1"/>
      <c r="U149" s="1"/>
      <c r="V149" s="1"/>
      <c r="W149" s="1"/>
    </row>
    <row r="150" spans="1:23" ht="15" customHeight="1" x14ac:dyDescent="0.15">
      <c r="A150" s="3"/>
      <c r="B150" s="3"/>
      <c r="C150" s="3"/>
      <c r="D150" s="5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6"/>
      <c r="S150" s="1"/>
      <c r="T150" s="1"/>
      <c r="U150" s="1"/>
      <c r="V150" s="1"/>
      <c r="W150" s="1"/>
    </row>
    <row r="151" spans="1:23" ht="15" customHeight="1" x14ac:dyDescent="0.15">
      <c r="A151" s="3"/>
      <c r="B151" s="3"/>
      <c r="C151" s="3"/>
      <c r="D151" s="5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6"/>
      <c r="S151" s="1"/>
      <c r="T151" s="1"/>
      <c r="U151" s="1"/>
      <c r="V151" s="1"/>
      <c r="W151" s="1"/>
    </row>
    <row r="152" spans="1:23" ht="15" customHeight="1" x14ac:dyDescent="0.15">
      <c r="A152" s="3"/>
      <c r="B152" s="3"/>
      <c r="C152" s="3"/>
      <c r="D152" s="5"/>
      <c r="E152" s="5"/>
      <c r="F152" s="5"/>
      <c r="G152" s="5"/>
      <c r="H152" s="3" t="s">
        <v>94</v>
      </c>
      <c r="I152" s="3"/>
      <c r="J152" s="3"/>
      <c r="K152" s="3"/>
      <c r="L152" s="3"/>
      <c r="M152" s="3"/>
      <c r="N152" s="3">
        <v>700000</v>
      </c>
      <c r="O152" s="3"/>
      <c r="P152" s="3"/>
      <c r="Q152" s="3"/>
      <c r="R152" s="6"/>
      <c r="S152" s="1"/>
      <c r="T152" s="1"/>
      <c r="U152" s="1"/>
      <c r="V152" s="1"/>
      <c r="W152" s="1"/>
    </row>
    <row r="153" spans="1:23" ht="15" customHeight="1" x14ac:dyDescent="0.15">
      <c r="A153" s="3"/>
      <c r="B153" s="3"/>
      <c r="C153" s="3"/>
      <c r="D153" s="5"/>
      <c r="E153" s="5"/>
      <c r="F153" s="5"/>
      <c r="G153" s="5"/>
      <c r="H153" s="3"/>
      <c r="I153" s="3"/>
      <c r="J153" s="3"/>
      <c r="K153" s="3"/>
      <c r="L153" s="3"/>
      <c r="M153" s="3"/>
      <c r="N153" s="3">
        <f>SUM(N147:N152)</f>
        <v>700000</v>
      </c>
      <c r="O153" s="3"/>
      <c r="P153" s="3"/>
      <c r="Q153" s="3"/>
      <c r="R153" s="6"/>
      <c r="S153" s="1"/>
      <c r="T153" s="1"/>
      <c r="U153" s="1"/>
      <c r="V153" s="1"/>
      <c r="W153" s="1"/>
    </row>
    <row r="154" spans="1:23" ht="15" customHeight="1" x14ac:dyDescent="0.15">
      <c r="A154" s="3"/>
      <c r="B154" s="3"/>
      <c r="C154" s="3"/>
      <c r="D154" s="5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6"/>
      <c r="S154" s="1"/>
      <c r="T154" s="1"/>
      <c r="U154" s="1"/>
      <c r="V154" s="1"/>
      <c r="W154" s="1"/>
    </row>
    <row r="155" spans="1:23" ht="15" customHeight="1" x14ac:dyDescent="0.15">
      <c r="A155" s="3"/>
      <c r="B155" s="3"/>
      <c r="C155" s="3"/>
      <c r="D155" s="5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6"/>
      <c r="S155" s="1"/>
      <c r="T155" s="1"/>
      <c r="U155" s="1"/>
      <c r="V155" s="1"/>
      <c r="W155" s="1"/>
    </row>
    <row r="156" spans="1:23" ht="15" customHeight="1" x14ac:dyDescent="0.15">
      <c r="A156" s="3"/>
      <c r="B156" s="3"/>
      <c r="C156" s="3"/>
      <c r="D156" s="5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6"/>
      <c r="S156" s="1"/>
      <c r="T156" s="1"/>
      <c r="U156" s="1"/>
      <c r="V156" s="1"/>
      <c r="W156" s="1"/>
    </row>
    <row r="157" spans="1:23" ht="15" customHeight="1" x14ac:dyDescent="0.15">
      <c r="A157" s="3"/>
      <c r="B157" s="3"/>
      <c r="C157" s="3"/>
      <c r="D157" s="5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6"/>
      <c r="S157" s="1"/>
      <c r="T157" s="1"/>
      <c r="U157" s="1"/>
      <c r="V157" s="1"/>
      <c r="W157" s="1"/>
    </row>
    <row r="158" spans="1:23" ht="15" customHeight="1" x14ac:dyDescent="0.15">
      <c r="A158" s="3"/>
      <c r="B158" s="3"/>
      <c r="C158" s="3"/>
      <c r="D158" s="5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6"/>
      <c r="S158" s="1"/>
      <c r="T158" s="1"/>
      <c r="U158" s="1"/>
      <c r="V158" s="1"/>
      <c r="W158" s="1"/>
    </row>
    <row r="159" spans="1:23" ht="15" customHeight="1" x14ac:dyDescent="0.15">
      <c r="A159" s="3"/>
      <c r="B159" s="3"/>
      <c r="C159" s="3"/>
      <c r="D159" s="5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6"/>
      <c r="S159" s="1"/>
      <c r="T159" s="1"/>
      <c r="U159" s="1"/>
      <c r="V159" s="1"/>
      <c r="W159" s="1"/>
    </row>
    <row r="160" spans="1:23" ht="15" customHeight="1" x14ac:dyDescent="0.15">
      <c r="A160" s="3"/>
      <c r="B160" s="3"/>
      <c r="C160" s="3"/>
      <c r="D160" s="5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6"/>
      <c r="S160" s="1"/>
      <c r="T160" s="1"/>
      <c r="U160" s="1"/>
      <c r="V160" s="1"/>
      <c r="W160" s="1"/>
    </row>
    <row r="161" spans="1:23" ht="15" customHeight="1" x14ac:dyDescent="0.15">
      <c r="A161" s="3"/>
      <c r="B161" s="3"/>
      <c r="C161" s="3"/>
      <c r="D161" s="5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6"/>
      <c r="S161" s="1"/>
      <c r="T161" s="1"/>
      <c r="U161" s="1"/>
      <c r="V161" s="1"/>
      <c r="W161" s="1"/>
    </row>
    <row r="162" spans="1:23" ht="15" customHeight="1" x14ac:dyDescent="0.15">
      <c r="A162" s="3"/>
      <c r="B162" s="3"/>
      <c r="C162" s="3"/>
      <c r="D162" s="5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6"/>
      <c r="S162" s="1"/>
      <c r="T162" s="1"/>
      <c r="U162" s="1"/>
      <c r="V162" s="1"/>
      <c r="W162" s="1"/>
    </row>
    <row r="163" spans="1:23" ht="15" customHeight="1" x14ac:dyDescent="0.15">
      <c r="A163" s="3"/>
      <c r="B163" s="3"/>
      <c r="C163" s="3"/>
      <c r="D163" s="5"/>
      <c r="E163" s="5"/>
      <c r="F163" s="5"/>
      <c r="G163" s="5"/>
      <c r="H163" s="3"/>
      <c r="I163" s="3"/>
      <c r="J163" s="3"/>
      <c r="K163" s="3"/>
      <c r="L163" s="3"/>
      <c r="M163" s="3"/>
      <c r="N163" s="3">
        <v>14300000</v>
      </c>
      <c r="O163" s="3"/>
      <c r="P163" s="3"/>
      <c r="Q163" s="3"/>
      <c r="R163" s="6"/>
      <c r="S163" s="1"/>
      <c r="T163" s="1"/>
      <c r="U163" s="1"/>
      <c r="V163" s="1"/>
      <c r="W163" s="1"/>
    </row>
    <row r="164" spans="1:23" ht="15" customHeight="1" x14ac:dyDescent="0.15">
      <c r="A164" s="3"/>
      <c r="B164" s="3"/>
      <c r="C164" s="3"/>
      <c r="D164" s="5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6"/>
      <c r="S164" s="1"/>
      <c r="T164" s="1"/>
      <c r="U164" s="1"/>
      <c r="V164" s="1"/>
      <c r="W164" s="1"/>
    </row>
    <row r="165" spans="1:23" ht="15" customHeight="1" x14ac:dyDescent="0.15">
      <c r="A165" s="3"/>
      <c r="B165" s="3"/>
      <c r="C165" s="3"/>
      <c r="D165" s="5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6"/>
      <c r="S165" s="1"/>
      <c r="T165" s="1"/>
      <c r="U165" s="1"/>
      <c r="V165" s="1"/>
      <c r="W165" s="1"/>
    </row>
    <row r="166" spans="1:23" ht="15" customHeight="1" x14ac:dyDescent="0.15">
      <c r="A166" s="3"/>
      <c r="B166" s="3"/>
      <c r="C166" s="3"/>
      <c r="D166" s="5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6"/>
      <c r="S166" s="1"/>
      <c r="T166" s="1"/>
      <c r="U166" s="1"/>
      <c r="V166" s="1"/>
      <c r="W166" s="1"/>
    </row>
    <row r="167" spans="1:23" ht="15" customHeight="1" x14ac:dyDescent="0.15">
      <c r="A167" s="3"/>
      <c r="B167" s="3"/>
      <c r="C167" s="3"/>
      <c r="D167" s="5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6"/>
      <c r="S167" s="1"/>
      <c r="T167" s="1"/>
      <c r="U167" s="1"/>
      <c r="V167" s="1"/>
      <c r="W167" s="1"/>
    </row>
    <row r="168" spans="1:23" ht="15" customHeight="1" x14ac:dyDescent="0.15">
      <c r="A168" s="3"/>
      <c r="B168" s="3"/>
      <c r="C168" s="3"/>
      <c r="D168" s="5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6"/>
      <c r="S168" s="1"/>
      <c r="T168" s="1"/>
      <c r="U168" s="1"/>
      <c r="V168" s="1"/>
      <c r="W168" s="1"/>
    </row>
    <row r="169" spans="1:23" ht="15" customHeight="1" x14ac:dyDescent="0.15">
      <c r="A169" s="3"/>
      <c r="B169" s="3"/>
      <c r="C169" s="3"/>
      <c r="D169" s="5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6"/>
      <c r="S169" s="1"/>
      <c r="T169" s="1"/>
      <c r="U169" s="1"/>
      <c r="V169" s="1"/>
      <c r="W169" s="1"/>
    </row>
    <row r="170" spans="1:23" ht="15" customHeight="1" x14ac:dyDescent="0.15">
      <c r="A170" s="3"/>
      <c r="B170" s="3"/>
      <c r="C170" s="3"/>
      <c r="D170" s="5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6"/>
      <c r="S170" s="1"/>
      <c r="T170" s="1"/>
      <c r="U170" s="1"/>
      <c r="V170" s="1"/>
      <c r="W170" s="1"/>
    </row>
    <row r="171" spans="1:23" ht="15" customHeight="1" x14ac:dyDescent="0.15">
      <c r="A171" s="3"/>
      <c r="B171" s="3"/>
      <c r="C171" s="3"/>
      <c r="D171" s="5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6"/>
      <c r="S171" s="1"/>
      <c r="T171" s="1"/>
      <c r="U171" s="1"/>
      <c r="V171" s="1"/>
      <c r="W171" s="1"/>
    </row>
    <row r="172" spans="1:23" ht="15" customHeight="1" x14ac:dyDescent="0.15">
      <c r="A172" s="3"/>
      <c r="B172" s="3"/>
      <c r="C172" s="3"/>
      <c r="D172" s="5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6"/>
      <c r="S172" s="1"/>
      <c r="T172" s="1"/>
      <c r="U172" s="1"/>
      <c r="V172" s="1"/>
      <c r="W172" s="1"/>
    </row>
    <row r="173" spans="1:23" ht="15" customHeight="1" x14ac:dyDescent="0.15">
      <c r="A173" s="3"/>
      <c r="B173" s="3"/>
      <c r="C173" s="3"/>
      <c r="D173" s="5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6"/>
      <c r="S173" s="1"/>
      <c r="T173" s="1"/>
      <c r="U173" s="1"/>
      <c r="V173" s="1"/>
      <c r="W173" s="1"/>
    </row>
    <row r="174" spans="1:23" ht="15" customHeight="1" x14ac:dyDescent="0.15">
      <c r="A174" s="3"/>
      <c r="B174" s="3"/>
      <c r="C174" s="3"/>
      <c r="D174" s="5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6"/>
      <c r="S174" s="1"/>
      <c r="T174" s="1"/>
      <c r="U174" s="1"/>
      <c r="V174" s="1"/>
      <c r="W174" s="1"/>
    </row>
    <row r="175" spans="1:23" ht="15" customHeight="1" x14ac:dyDescent="0.15">
      <c r="A175" s="3"/>
      <c r="B175" s="3"/>
      <c r="C175" s="3"/>
      <c r="D175" s="5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6"/>
      <c r="S175" s="1"/>
      <c r="T175" s="1"/>
      <c r="U175" s="1"/>
      <c r="V175" s="1"/>
      <c r="W175" s="1"/>
    </row>
    <row r="176" spans="1:23" ht="15" customHeight="1" x14ac:dyDescent="0.15">
      <c r="A176" s="3"/>
      <c r="B176" s="3"/>
      <c r="C176" s="3"/>
      <c r="D176" s="5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6"/>
      <c r="S176" s="1"/>
      <c r="T176" s="1"/>
      <c r="U176" s="1"/>
      <c r="V176" s="1"/>
      <c r="W176" s="1"/>
    </row>
    <row r="177" spans="1:23" ht="15" customHeight="1" x14ac:dyDescent="0.15">
      <c r="A177" s="3"/>
      <c r="B177" s="3"/>
      <c r="C177" s="3"/>
      <c r="D177" s="5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6"/>
      <c r="S177" s="1"/>
      <c r="T177" s="1"/>
      <c r="U177" s="1"/>
      <c r="V177" s="1"/>
      <c r="W177" s="1"/>
    </row>
    <row r="178" spans="1:23" ht="15" customHeight="1" x14ac:dyDescent="0.15">
      <c r="A178" s="3"/>
      <c r="B178" s="3"/>
      <c r="C178" s="3"/>
      <c r="D178" s="5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6"/>
      <c r="S178" s="1"/>
      <c r="T178" s="1"/>
      <c r="U178" s="1"/>
      <c r="V178" s="1"/>
      <c r="W178" s="1"/>
    </row>
    <row r="179" spans="1:23" ht="15" customHeight="1" x14ac:dyDescent="0.15">
      <c r="A179" s="3"/>
      <c r="B179" s="3"/>
      <c r="C179" s="3"/>
      <c r="D179" s="5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6"/>
      <c r="S179" s="1"/>
      <c r="T179" s="1"/>
      <c r="U179" s="1"/>
      <c r="V179" s="1"/>
      <c r="W179" s="1"/>
    </row>
    <row r="180" spans="1:23" ht="15" customHeight="1" x14ac:dyDescent="0.15">
      <c r="A180" s="3"/>
      <c r="B180" s="3"/>
      <c r="C180" s="3"/>
      <c r="D180" s="5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6"/>
      <c r="S180" s="1"/>
      <c r="T180" s="1"/>
      <c r="U180" s="1"/>
      <c r="V180" s="1"/>
      <c r="W180" s="1"/>
    </row>
    <row r="181" spans="1:23" ht="15" customHeight="1" x14ac:dyDescent="0.15">
      <c r="A181" s="3"/>
      <c r="B181" s="3"/>
      <c r="C181" s="3"/>
      <c r="D181" s="5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6"/>
      <c r="S181" s="1"/>
      <c r="T181" s="1"/>
      <c r="U181" s="1"/>
      <c r="V181" s="1"/>
      <c r="W181" s="1"/>
    </row>
    <row r="182" spans="1:23" ht="15" customHeight="1" x14ac:dyDescent="0.15">
      <c r="A182" s="3"/>
      <c r="B182" s="3"/>
      <c r="C182" s="3"/>
      <c r="D182" s="5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6"/>
      <c r="S182" s="1"/>
      <c r="T182" s="1"/>
      <c r="U182" s="1"/>
      <c r="V182" s="1"/>
      <c r="W182" s="1"/>
    </row>
    <row r="183" spans="1:23" ht="15" customHeight="1" x14ac:dyDescent="0.15">
      <c r="A183" s="3"/>
      <c r="B183" s="3"/>
      <c r="C183" s="3"/>
      <c r="D183" s="5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6"/>
      <c r="S183" s="1"/>
      <c r="T183" s="1"/>
      <c r="U183" s="1"/>
      <c r="V183" s="1"/>
      <c r="W183" s="1"/>
    </row>
    <row r="184" spans="1:23" ht="15" customHeight="1" x14ac:dyDescent="0.15">
      <c r="A184" s="3"/>
      <c r="B184" s="3"/>
      <c r="C184" s="3"/>
      <c r="D184" s="5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6"/>
      <c r="S184" s="1"/>
      <c r="T184" s="1"/>
      <c r="U184" s="1"/>
      <c r="V184" s="1"/>
      <c r="W184" s="1"/>
    </row>
    <row r="185" spans="1:23" ht="15" customHeight="1" x14ac:dyDescent="0.15">
      <c r="A185" s="3"/>
      <c r="B185" s="3"/>
      <c r="C185" s="3"/>
      <c r="D185" s="5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6"/>
      <c r="S185" s="1"/>
      <c r="T185" s="1"/>
      <c r="U185" s="1"/>
      <c r="V185" s="1"/>
      <c r="W185" s="1"/>
    </row>
    <row r="186" spans="1:23" ht="15" customHeight="1" x14ac:dyDescent="0.15">
      <c r="A186" s="3"/>
      <c r="B186" s="3"/>
      <c r="C186" s="3"/>
      <c r="D186" s="5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6"/>
      <c r="S186" s="1"/>
      <c r="T186" s="1"/>
      <c r="U186" s="1"/>
      <c r="V186" s="1"/>
      <c r="W186" s="1"/>
    </row>
    <row r="187" spans="1:23" ht="15" customHeight="1" x14ac:dyDescent="0.15">
      <c r="A187" s="3"/>
      <c r="B187" s="3"/>
      <c r="C187" s="3"/>
      <c r="D187" s="5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6"/>
      <c r="S187" s="1"/>
      <c r="T187" s="1"/>
      <c r="U187" s="1"/>
      <c r="V187" s="1"/>
      <c r="W187" s="1"/>
    </row>
    <row r="188" spans="1:23" ht="15" customHeight="1" x14ac:dyDescent="0.15">
      <c r="A188" s="3"/>
      <c r="B188" s="3"/>
      <c r="C188" s="3"/>
      <c r="D188" s="5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6"/>
      <c r="S188" s="1"/>
      <c r="T188" s="1"/>
      <c r="U188" s="1"/>
      <c r="V188" s="1"/>
      <c r="W188" s="1"/>
    </row>
    <row r="189" spans="1:23" ht="15" customHeight="1" x14ac:dyDescent="0.15">
      <c r="A189" s="3"/>
      <c r="B189" s="3"/>
      <c r="C189" s="3"/>
      <c r="D189" s="5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6"/>
      <c r="S189" s="1"/>
      <c r="T189" s="1"/>
      <c r="U189" s="1"/>
      <c r="V189" s="1"/>
      <c r="W189" s="1"/>
    </row>
    <row r="190" spans="1:23" ht="15" customHeight="1" x14ac:dyDescent="0.15">
      <c r="A190" s="3"/>
      <c r="B190" s="3"/>
      <c r="C190" s="3"/>
      <c r="D190" s="5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6"/>
      <c r="S190" s="1"/>
      <c r="T190" s="1"/>
      <c r="U190" s="1"/>
      <c r="V190" s="1"/>
      <c r="W190" s="1"/>
    </row>
    <row r="191" spans="1:23" ht="15" customHeight="1" x14ac:dyDescent="0.15">
      <c r="A191" s="3"/>
      <c r="B191" s="3"/>
      <c r="C191" s="3"/>
      <c r="D191" s="5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6"/>
      <c r="S191" s="1"/>
      <c r="T191" s="1"/>
      <c r="U191" s="1"/>
      <c r="V191" s="1"/>
      <c r="W191" s="1"/>
    </row>
    <row r="192" spans="1:23" ht="15" customHeight="1" x14ac:dyDescent="0.15">
      <c r="A192" s="3"/>
      <c r="B192" s="3"/>
      <c r="C192" s="3"/>
      <c r="D192" s="5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6"/>
      <c r="S192" s="1"/>
      <c r="T192" s="1"/>
      <c r="U192" s="1"/>
      <c r="V192" s="1"/>
      <c r="W192" s="1"/>
    </row>
    <row r="193" spans="1:23" ht="15" customHeight="1" x14ac:dyDescent="0.15">
      <c r="A193" s="3"/>
      <c r="B193" s="3"/>
      <c r="C193" s="3"/>
      <c r="D193" s="5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6"/>
      <c r="S193" s="1"/>
      <c r="T193" s="1"/>
      <c r="U193" s="1"/>
      <c r="V193" s="1"/>
      <c r="W193" s="1"/>
    </row>
    <row r="194" spans="1:23" ht="15" customHeight="1" x14ac:dyDescent="0.15">
      <c r="A194" s="3"/>
      <c r="B194" s="3"/>
      <c r="C194" s="3"/>
      <c r="D194" s="5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6"/>
      <c r="S194" s="1"/>
      <c r="T194" s="1"/>
      <c r="U194" s="1"/>
      <c r="V194" s="1"/>
      <c r="W194" s="1"/>
    </row>
    <row r="195" spans="1:23" ht="15" customHeight="1" x14ac:dyDescent="0.15">
      <c r="A195" s="3"/>
      <c r="B195" s="3"/>
      <c r="C195" s="3"/>
      <c r="D195" s="5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6"/>
      <c r="S195" s="1"/>
      <c r="T195" s="1"/>
      <c r="U195" s="1"/>
      <c r="V195" s="1"/>
      <c r="W195" s="1"/>
    </row>
    <row r="196" spans="1:23" ht="15" customHeight="1" x14ac:dyDescent="0.15">
      <c r="A196" s="3"/>
      <c r="B196" s="3"/>
      <c r="C196" s="3"/>
      <c r="D196" s="5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6"/>
      <c r="S196" s="1"/>
      <c r="T196" s="1"/>
      <c r="U196" s="1"/>
      <c r="V196" s="1"/>
      <c r="W196" s="1"/>
    </row>
    <row r="197" spans="1:23" ht="15" customHeight="1" x14ac:dyDescent="0.15">
      <c r="A197" s="3"/>
      <c r="B197" s="3"/>
      <c r="C197" s="3"/>
      <c r="D197" s="5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6"/>
      <c r="S197" s="1"/>
      <c r="T197" s="1"/>
      <c r="U197" s="1"/>
      <c r="V197" s="1"/>
      <c r="W197" s="1"/>
    </row>
    <row r="198" spans="1:23" ht="15" customHeight="1" x14ac:dyDescent="0.15">
      <c r="A198" s="3"/>
      <c r="B198" s="3"/>
      <c r="C198" s="3"/>
      <c r="D198" s="5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6"/>
      <c r="S198" s="1"/>
      <c r="T198" s="1"/>
      <c r="U198" s="1"/>
      <c r="V198" s="1"/>
      <c r="W198" s="1"/>
    </row>
    <row r="199" spans="1:23" ht="15" customHeight="1" x14ac:dyDescent="0.15">
      <c r="A199" s="3"/>
      <c r="B199" s="3"/>
      <c r="C199" s="3"/>
      <c r="D199" s="5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6"/>
      <c r="S199" s="1"/>
      <c r="T199" s="1"/>
      <c r="U199" s="1"/>
      <c r="V199" s="1"/>
      <c r="W199" s="1"/>
    </row>
    <row r="200" spans="1:23" ht="15" customHeight="1" x14ac:dyDescent="0.15">
      <c r="A200" s="3"/>
      <c r="B200" s="3"/>
      <c r="C200" s="3"/>
      <c r="D200" s="5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6"/>
      <c r="S200" s="1"/>
      <c r="T200" s="1"/>
      <c r="U200" s="1"/>
      <c r="V200" s="1"/>
      <c r="W200" s="1"/>
    </row>
    <row r="201" spans="1:23" ht="15" customHeight="1" x14ac:dyDescent="0.15">
      <c r="A201" s="3"/>
      <c r="B201" s="3"/>
      <c r="C201" s="3"/>
      <c r="D201" s="5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6"/>
      <c r="S201" s="1"/>
      <c r="T201" s="1"/>
      <c r="U201" s="1"/>
      <c r="V201" s="1"/>
      <c r="W201" s="1"/>
    </row>
    <row r="202" spans="1:23" ht="15" customHeight="1" x14ac:dyDescent="0.15">
      <c r="A202" s="3"/>
      <c r="B202" s="3"/>
      <c r="C202" s="3"/>
      <c r="D202" s="5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6"/>
      <c r="S202" s="1"/>
      <c r="T202" s="1"/>
      <c r="U202" s="1"/>
      <c r="V202" s="1"/>
      <c r="W202" s="1"/>
    </row>
    <row r="203" spans="1:23" ht="15" customHeight="1" x14ac:dyDescent="0.15">
      <c r="A203" s="3"/>
      <c r="B203" s="3"/>
      <c r="C203" s="3"/>
      <c r="D203" s="5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6"/>
      <c r="S203" s="1"/>
      <c r="T203" s="1"/>
      <c r="U203" s="1"/>
      <c r="V203" s="1"/>
      <c r="W203" s="1"/>
    </row>
    <row r="204" spans="1:23" ht="15" customHeight="1" x14ac:dyDescent="0.15">
      <c r="A204" s="3"/>
      <c r="B204" s="3"/>
      <c r="C204" s="3"/>
      <c r="D204" s="5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6"/>
      <c r="S204" s="1"/>
      <c r="T204" s="1"/>
      <c r="U204" s="1"/>
      <c r="V204" s="1"/>
      <c r="W204" s="1"/>
    </row>
    <row r="205" spans="1:23" ht="15" customHeight="1" x14ac:dyDescent="0.15">
      <c r="A205" s="3"/>
      <c r="B205" s="3"/>
      <c r="C205" s="3"/>
      <c r="D205" s="5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6"/>
      <c r="S205" s="1"/>
      <c r="T205" s="1"/>
      <c r="U205" s="1"/>
      <c r="V205" s="1"/>
      <c r="W205" s="1"/>
    </row>
    <row r="206" spans="1:23" ht="15" customHeight="1" x14ac:dyDescent="0.15">
      <c r="A206" s="3"/>
      <c r="B206" s="3"/>
      <c r="C206" s="3"/>
      <c r="D206" s="5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6"/>
      <c r="S206" s="1"/>
      <c r="T206" s="1"/>
      <c r="U206" s="1"/>
      <c r="V206" s="1"/>
      <c r="W206" s="1"/>
    </row>
    <row r="207" spans="1:23" ht="15" customHeight="1" x14ac:dyDescent="0.15">
      <c r="A207" s="3"/>
      <c r="B207" s="3"/>
      <c r="C207" s="3"/>
      <c r="D207" s="5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6"/>
      <c r="S207" s="1"/>
      <c r="T207" s="1"/>
      <c r="U207" s="1"/>
      <c r="V207" s="1"/>
      <c r="W207" s="1"/>
    </row>
    <row r="208" spans="1:23" ht="15" customHeight="1" x14ac:dyDescent="0.15">
      <c r="A208" s="3"/>
      <c r="B208" s="3"/>
      <c r="C208" s="3"/>
      <c r="D208" s="5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6"/>
      <c r="S208" s="1"/>
      <c r="T208" s="1"/>
      <c r="U208" s="1"/>
      <c r="V208" s="1"/>
      <c r="W208" s="1"/>
    </row>
    <row r="209" spans="1:23" ht="15" customHeight="1" x14ac:dyDescent="0.15">
      <c r="A209" s="3"/>
      <c r="B209" s="3"/>
      <c r="C209" s="3"/>
      <c r="D209" s="5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6"/>
      <c r="S209" s="1"/>
      <c r="T209" s="1"/>
      <c r="U209" s="1"/>
      <c r="V209" s="1"/>
      <c r="W209" s="1"/>
    </row>
    <row r="210" spans="1:23" ht="15" customHeight="1" x14ac:dyDescent="0.15">
      <c r="A210" s="3"/>
      <c r="B210" s="3"/>
      <c r="C210" s="3"/>
      <c r="D210" s="5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6"/>
      <c r="S210" s="1"/>
      <c r="T210" s="1"/>
      <c r="U210" s="1"/>
      <c r="V210" s="1"/>
      <c r="W210" s="1"/>
    </row>
    <row r="211" spans="1:23" ht="15" customHeight="1" x14ac:dyDescent="0.15">
      <c r="A211" s="3"/>
      <c r="B211" s="3"/>
      <c r="C211" s="3"/>
      <c r="D211" s="5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6"/>
      <c r="S211" s="1"/>
      <c r="T211" s="1"/>
      <c r="U211" s="1"/>
      <c r="V211" s="1"/>
      <c r="W211" s="1"/>
    </row>
    <row r="212" spans="1:23" ht="15" customHeight="1" x14ac:dyDescent="0.15">
      <c r="A212" s="3"/>
      <c r="B212" s="3"/>
      <c r="C212" s="3"/>
      <c r="D212" s="5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6"/>
      <c r="S212" s="1"/>
      <c r="T212" s="1"/>
      <c r="U212" s="1"/>
      <c r="V212" s="1"/>
      <c r="W212" s="1"/>
    </row>
    <row r="213" spans="1:23" ht="15" customHeight="1" x14ac:dyDescent="0.15">
      <c r="A213" s="3"/>
      <c r="B213" s="3"/>
      <c r="C213" s="3"/>
      <c r="D213" s="5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6"/>
      <c r="S213" s="1"/>
      <c r="T213" s="1"/>
      <c r="U213" s="1"/>
      <c r="V213" s="1"/>
      <c r="W213" s="1"/>
    </row>
    <row r="214" spans="1:23" ht="15" customHeight="1" x14ac:dyDescent="0.15">
      <c r="A214" s="3"/>
      <c r="B214" s="3"/>
      <c r="C214" s="3"/>
      <c r="D214" s="5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6"/>
      <c r="S214" s="1"/>
      <c r="T214" s="1"/>
      <c r="U214" s="1"/>
      <c r="V214" s="1"/>
      <c r="W214" s="1"/>
    </row>
    <row r="215" spans="1:23" ht="15" customHeight="1" x14ac:dyDescent="0.15">
      <c r="A215" s="3"/>
      <c r="B215" s="3"/>
      <c r="C215" s="3"/>
      <c r="D215" s="5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6"/>
      <c r="S215" s="1"/>
      <c r="T215" s="1"/>
      <c r="U215" s="1"/>
      <c r="V215" s="1"/>
      <c r="W215" s="1"/>
    </row>
    <row r="216" spans="1:23" ht="15" customHeight="1" x14ac:dyDescent="0.15">
      <c r="A216" s="3"/>
      <c r="B216" s="3"/>
      <c r="C216" s="3"/>
      <c r="D216" s="5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6"/>
      <c r="S216" s="1"/>
      <c r="T216" s="1"/>
      <c r="U216" s="1"/>
      <c r="V216" s="1"/>
      <c r="W216" s="1"/>
    </row>
    <row r="217" spans="1:23" ht="15" customHeight="1" x14ac:dyDescent="0.15">
      <c r="A217" s="3"/>
      <c r="B217" s="3"/>
      <c r="C217" s="3"/>
      <c r="D217" s="5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6"/>
      <c r="S217" s="1"/>
      <c r="T217" s="1"/>
      <c r="U217" s="1"/>
      <c r="V217" s="1"/>
      <c r="W217" s="1"/>
    </row>
    <row r="218" spans="1:23" ht="15" customHeight="1" x14ac:dyDescent="0.15">
      <c r="A218" s="3"/>
      <c r="B218" s="3"/>
      <c r="C218" s="3"/>
      <c r="D218" s="5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6"/>
      <c r="S218" s="1"/>
      <c r="T218" s="1"/>
      <c r="U218" s="1"/>
      <c r="V218" s="1"/>
      <c r="W218" s="1"/>
    </row>
    <row r="219" spans="1:23" ht="15" customHeight="1" x14ac:dyDescent="0.15">
      <c r="A219" s="3"/>
      <c r="B219" s="3"/>
      <c r="C219" s="3"/>
      <c r="D219" s="5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6"/>
      <c r="S219" s="1"/>
      <c r="T219" s="1"/>
      <c r="U219" s="1"/>
      <c r="V219" s="1"/>
      <c r="W219" s="1"/>
    </row>
    <row r="220" spans="1:23" ht="15" customHeight="1" x14ac:dyDescent="0.15">
      <c r="A220" s="3"/>
      <c r="B220" s="3"/>
      <c r="C220" s="3"/>
      <c r="D220" s="5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6"/>
      <c r="S220" s="1"/>
      <c r="T220" s="1"/>
      <c r="U220" s="1"/>
      <c r="V220" s="1"/>
      <c r="W220" s="1"/>
    </row>
    <row r="221" spans="1:23" ht="15" customHeight="1" x14ac:dyDescent="0.15">
      <c r="A221" s="3"/>
      <c r="B221" s="3"/>
      <c r="C221" s="3"/>
      <c r="D221" s="5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6"/>
      <c r="S221" s="1"/>
      <c r="T221" s="1"/>
      <c r="U221" s="1"/>
      <c r="V221" s="1"/>
      <c r="W221" s="1"/>
    </row>
    <row r="222" spans="1:23" ht="15" customHeight="1" x14ac:dyDescent="0.15">
      <c r="A222" s="3"/>
      <c r="B222" s="3"/>
      <c r="C222" s="3"/>
      <c r="D222" s="5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6"/>
      <c r="S222" s="1"/>
      <c r="T222" s="1"/>
      <c r="U222" s="1"/>
      <c r="V222" s="1"/>
      <c r="W222" s="1"/>
    </row>
    <row r="223" spans="1:23" ht="15" customHeight="1" x14ac:dyDescent="0.15">
      <c r="A223" s="3"/>
      <c r="B223" s="3"/>
      <c r="C223" s="3"/>
      <c r="D223" s="5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6"/>
      <c r="S223" s="1"/>
      <c r="T223" s="1"/>
      <c r="U223" s="1"/>
      <c r="V223" s="1"/>
      <c r="W223" s="1"/>
    </row>
    <row r="224" spans="1:23" ht="15" customHeight="1" x14ac:dyDescent="0.15">
      <c r="A224" s="3"/>
      <c r="B224" s="3"/>
      <c r="C224" s="3"/>
      <c r="D224" s="5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6"/>
      <c r="S224" s="1"/>
      <c r="T224" s="1"/>
      <c r="U224" s="1"/>
      <c r="V224" s="1"/>
      <c r="W224" s="1"/>
    </row>
    <row r="225" spans="1:23" ht="15" customHeight="1" x14ac:dyDescent="0.15">
      <c r="A225" s="3"/>
      <c r="B225" s="3"/>
      <c r="C225" s="3"/>
      <c r="D225" s="5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6"/>
      <c r="S225" s="1"/>
      <c r="T225" s="1"/>
      <c r="U225" s="1"/>
      <c r="V225" s="1"/>
      <c r="W225" s="1"/>
    </row>
    <row r="226" spans="1:23" ht="15" customHeight="1" x14ac:dyDescent="0.15">
      <c r="A226" s="3"/>
      <c r="B226" s="3"/>
      <c r="C226" s="3"/>
      <c r="D226" s="5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6"/>
      <c r="S226" s="1"/>
      <c r="T226" s="1"/>
      <c r="U226" s="1"/>
      <c r="V226" s="1"/>
      <c r="W226" s="1"/>
    </row>
    <row r="227" spans="1:23" ht="15" customHeight="1" x14ac:dyDescent="0.15">
      <c r="A227" s="3"/>
      <c r="B227" s="3"/>
      <c r="C227" s="3"/>
      <c r="D227" s="5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6"/>
      <c r="S227" s="1"/>
      <c r="T227" s="1"/>
      <c r="U227" s="1"/>
      <c r="V227" s="1"/>
      <c r="W227" s="1"/>
    </row>
    <row r="228" spans="1:23" ht="15" customHeight="1" x14ac:dyDescent="0.15">
      <c r="A228" s="3"/>
      <c r="B228" s="3"/>
      <c r="C228" s="3"/>
      <c r="D228" s="5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6"/>
      <c r="S228" s="1"/>
      <c r="T228" s="1"/>
      <c r="U228" s="1"/>
      <c r="V228" s="1"/>
      <c r="W228" s="1"/>
    </row>
    <row r="229" spans="1:23" ht="15" customHeight="1" x14ac:dyDescent="0.15">
      <c r="A229" s="3"/>
      <c r="B229" s="3"/>
      <c r="C229" s="3"/>
      <c r="D229" s="5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6"/>
      <c r="S229" s="1"/>
      <c r="T229" s="1"/>
      <c r="U229" s="1"/>
      <c r="V229" s="1"/>
      <c r="W229" s="1"/>
    </row>
    <row r="230" spans="1:23" ht="15" customHeight="1" x14ac:dyDescent="0.15">
      <c r="A230" s="3"/>
      <c r="B230" s="3"/>
      <c r="C230" s="3"/>
      <c r="D230" s="5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6"/>
      <c r="S230" s="1"/>
      <c r="T230" s="1"/>
      <c r="U230" s="1"/>
      <c r="V230" s="1"/>
      <c r="W230" s="1"/>
    </row>
    <row r="231" spans="1:23" ht="15" customHeight="1" x14ac:dyDescent="0.15">
      <c r="A231" s="3"/>
      <c r="B231" s="3"/>
      <c r="C231" s="3"/>
      <c r="D231" s="5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6"/>
      <c r="S231" s="1"/>
      <c r="T231" s="1"/>
      <c r="U231" s="1"/>
      <c r="V231" s="1"/>
      <c r="W231" s="1"/>
    </row>
    <row r="232" spans="1:23" ht="15" customHeight="1" x14ac:dyDescent="0.15">
      <c r="A232" s="3"/>
      <c r="B232" s="3"/>
      <c r="C232" s="3"/>
      <c r="D232" s="5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6"/>
      <c r="S232" s="1"/>
      <c r="T232" s="1"/>
      <c r="U232" s="1"/>
      <c r="V232" s="1"/>
      <c r="W232" s="1"/>
    </row>
    <row r="233" spans="1:23" ht="15" customHeight="1" x14ac:dyDescent="0.15">
      <c r="A233" s="3"/>
      <c r="B233" s="3"/>
      <c r="C233" s="3"/>
      <c r="D233" s="5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6"/>
      <c r="S233" s="1"/>
      <c r="T233" s="1"/>
      <c r="U233" s="1"/>
      <c r="V233" s="1"/>
      <c r="W233" s="1"/>
    </row>
    <row r="234" spans="1:23" ht="15" customHeight="1" x14ac:dyDescent="0.15">
      <c r="A234" s="3"/>
      <c r="B234" s="3"/>
      <c r="C234" s="3"/>
      <c r="D234" s="5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6"/>
      <c r="S234" s="1"/>
      <c r="T234" s="1"/>
      <c r="U234" s="1"/>
      <c r="V234" s="1"/>
      <c r="W234" s="1"/>
    </row>
    <row r="235" spans="1:23" ht="15" customHeight="1" x14ac:dyDescent="0.15">
      <c r="A235" s="3"/>
      <c r="B235" s="3"/>
      <c r="C235" s="3"/>
      <c r="D235" s="5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6"/>
      <c r="S235" s="1"/>
      <c r="T235" s="1"/>
      <c r="U235" s="1"/>
      <c r="V235" s="1"/>
      <c r="W235" s="1"/>
    </row>
    <row r="236" spans="1:23" ht="15" customHeight="1" x14ac:dyDescent="0.15">
      <c r="A236" s="3"/>
      <c r="B236" s="3"/>
      <c r="C236" s="3"/>
      <c r="D236" s="5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6"/>
      <c r="S236" s="1"/>
      <c r="T236" s="1"/>
      <c r="U236" s="1"/>
      <c r="V236" s="1"/>
      <c r="W236" s="1"/>
    </row>
    <row r="237" spans="1:23" ht="15" customHeight="1" x14ac:dyDescent="0.15">
      <c r="A237" s="3"/>
      <c r="B237" s="3"/>
      <c r="C237" s="3"/>
      <c r="D237" s="5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6"/>
      <c r="S237" s="1"/>
      <c r="T237" s="1"/>
      <c r="U237" s="1"/>
      <c r="V237" s="1"/>
      <c r="W237" s="1"/>
    </row>
    <row r="238" spans="1:23" ht="15" customHeight="1" x14ac:dyDescent="0.15">
      <c r="A238" s="3"/>
      <c r="B238" s="3"/>
      <c r="C238" s="3"/>
      <c r="D238" s="5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6"/>
      <c r="S238" s="1"/>
      <c r="T238" s="1"/>
      <c r="U238" s="1"/>
      <c r="V238" s="1"/>
      <c r="W238" s="1"/>
    </row>
    <row r="239" spans="1:23" ht="15" customHeight="1" x14ac:dyDescent="0.15">
      <c r="A239" s="3"/>
      <c r="B239" s="3"/>
      <c r="C239" s="3"/>
      <c r="D239" s="5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6"/>
      <c r="S239" s="1"/>
      <c r="T239" s="1"/>
      <c r="U239" s="1"/>
      <c r="V239" s="1"/>
      <c r="W239" s="1"/>
    </row>
    <row r="240" spans="1:23" ht="15" customHeight="1" x14ac:dyDescent="0.15">
      <c r="A240" s="3"/>
      <c r="B240" s="3"/>
      <c r="C240" s="3"/>
      <c r="D240" s="5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6"/>
      <c r="S240" s="1"/>
      <c r="T240" s="1"/>
      <c r="U240" s="1"/>
      <c r="V240" s="1"/>
      <c r="W240" s="1"/>
    </row>
    <row r="241" spans="1:23" ht="15" customHeight="1" x14ac:dyDescent="0.15">
      <c r="A241" s="3"/>
      <c r="B241" s="3"/>
      <c r="C241" s="3"/>
      <c r="D241" s="5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6"/>
      <c r="S241" s="1"/>
      <c r="T241" s="1"/>
      <c r="U241" s="1"/>
      <c r="V241" s="1"/>
      <c r="W241" s="1"/>
    </row>
    <row r="242" spans="1:23" ht="15" customHeight="1" x14ac:dyDescent="0.15">
      <c r="A242" s="3"/>
      <c r="B242" s="3"/>
      <c r="C242" s="3"/>
      <c r="D242" s="5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6"/>
      <c r="S242" s="1"/>
      <c r="T242" s="1"/>
      <c r="U242" s="1"/>
      <c r="V242" s="1"/>
      <c r="W242" s="1"/>
    </row>
    <row r="243" spans="1:23" ht="15" customHeight="1" x14ac:dyDescent="0.15">
      <c r="A243" s="3"/>
      <c r="B243" s="3"/>
      <c r="C243" s="3"/>
      <c r="D243" s="5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6"/>
      <c r="S243" s="1"/>
      <c r="T243" s="1"/>
      <c r="U243" s="1"/>
      <c r="V243" s="1"/>
      <c r="W243" s="1"/>
    </row>
    <row r="244" spans="1:23" ht="15" customHeight="1" x14ac:dyDescent="0.15">
      <c r="A244" s="3"/>
      <c r="B244" s="3"/>
      <c r="C244" s="3"/>
      <c r="D244" s="5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6"/>
      <c r="S244" s="1"/>
      <c r="T244" s="1"/>
      <c r="U244" s="1"/>
      <c r="V244" s="1"/>
      <c r="W244" s="1"/>
    </row>
    <row r="245" spans="1:23" ht="15" customHeight="1" x14ac:dyDescent="0.15">
      <c r="A245" s="3"/>
      <c r="B245" s="3"/>
      <c r="C245" s="3"/>
      <c r="D245" s="5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6"/>
      <c r="S245" s="1"/>
      <c r="T245" s="1"/>
      <c r="U245" s="1"/>
      <c r="V245" s="1"/>
      <c r="W245" s="1"/>
    </row>
    <row r="246" spans="1:23" ht="15" customHeight="1" x14ac:dyDescent="0.15">
      <c r="A246" s="3"/>
      <c r="B246" s="3"/>
      <c r="C246" s="3"/>
      <c r="D246" s="5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6"/>
      <c r="S246" s="1"/>
      <c r="T246" s="1"/>
      <c r="U246" s="1"/>
      <c r="V246" s="1"/>
      <c r="W246" s="1"/>
    </row>
    <row r="247" spans="1:23" ht="15" customHeight="1" x14ac:dyDescent="0.15">
      <c r="A247" s="3"/>
      <c r="B247" s="3"/>
      <c r="C247" s="3"/>
      <c r="D247" s="5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6"/>
      <c r="S247" s="1"/>
      <c r="T247" s="1"/>
      <c r="U247" s="1"/>
      <c r="V247" s="1"/>
      <c r="W247" s="1"/>
    </row>
    <row r="248" spans="1:23" ht="15" customHeight="1" x14ac:dyDescent="0.15">
      <c r="A248" s="3"/>
      <c r="B248" s="3"/>
      <c r="C248" s="3"/>
      <c r="D248" s="5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6"/>
      <c r="S248" s="1"/>
      <c r="T248" s="1"/>
      <c r="U248" s="1"/>
      <c r="V248" s="1"/>
      <c r="W248" s="1"/>
    </row>
    <row r="249" spans="1:23" ht="15" customHeight="1" x14ac:dyDescent="0.15">
      <c r="A249" s="3"/>
      <c r="B249" s="3"/>
      <c r="C249" s="3"/>
      <c r="D249" s="5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6"/>
      <c r="S249" s="1"/>
      <c r="T249" s="1"/>
      <c r="U249" s="1"/>
      <c r="V249" s="1"/>
      <c r="W249" s="1"/>
    </row>
    <row r="250" spans="1:23" ht="15" customHeight="1" x14ac:dyDescent="0.15">
      <c r="A250" s="3"/>
      <c r="B250" s="3"/>
      <c r="C250" s="3"/>
      <c r="D250" s="5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6"/>
      <c r="S250" s="1"/>
      <c r="T250" s="1"/>
      <c r="U250" s="1"/>
      <c r="V250" s="1"/>
      <c r="W250" s="1"/>
    </row>
    <row r="251" spans="1:23" ht="15" customHeight="1" x14ac:dyDescent="0.15">
      <c r="A251" s="3"/>
      <c r="B251" s="3"/>
      <c r="C251" s="3"/>
      <c r="D251" s="5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6"/>
      <c r="S251" s="1"/>
      <c r="T251" s="1"/>
      <c r="U251" s="1"/>
      <c r="V251" s="1"/>
      <c r="W251" s="1"/>
    </row>
    <row r="252" spans="1:23" ht="15" customHeight="1" x14ac:dyDescent="0.15">
      <c r="A252" s="3"/>
      <c r="B252" s="3"/>
      <c r="C252" s="3"/>
      <c r="D252" s="5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6"/>
      <c r="S252" s="1"/>
      <c r="T252" s="1"/>
      <c r="U252" s="1"/>
      <c r="V252" s="1"/>
      <c r="W252" s="1"/>
    </row>
    <row r="253" spans="1:23" ht="15" customHeight="1" x14ac:dyDescent="0.15">
      <c r="A253" s="3"/>
      <c r="B253" s="3"/>
      <c r="C253" s="3"/>
      <c r="D253" s="5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6"/>
      <c r="S253" s="1"/>
      <c r="T253" s="1"/>
      <c r="U253" s="1"/>
      <c r="V253" s="1"/>
      <c r="W253" s="1"/>
    </row>
    <row r="254" spans="1:23" ht="15" customHeight="1" x14ac:dyDescent="0.15">
      <c r="A254" s="3"/>
      <c r="B254" s="3"/>
      <c r="C254" s="3"/>
      <c r="D254" s="5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6"/>
      <c r="S254" s="1"/>
      <c r="T254" s="1"/>
      <c r="U254" s="1"/>
      <c r="V254" s="1"/>
      <c r="W254" s="1"/>
    </row>
    <row r="255" spans="1:23" ht="15" customHeight="1" x14ac:dyDescent="0.15">
      <c r="A255" s="3"/>
      <c r="B255" s="3"/>
      <c r="C255" s="3"/>
      <c r="D255" s="5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6"/>
      <c r="S255" s="1"/>
      <c r="T255" s="1"/>
      <c r="U255" s="1"/>
      <c r="V255" s="1"/>
      <c r="W255" s="1"/>
    </row>
    <row r="256" spans="1:23" ht="15" customHeight="1" x14ac:dyDescent="0.15">
      <c r="A256" s="3"/>
      <c r="B256" s="3"/>
      <c r="C256" s="3"/>
      <c r="D256" s="5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6"/>
      <c r="S256" s="1"/>
      <c r="T256" s="1"/>
      <c r="U256" s="1"/>
      <c r="V256" s="1"/>
      <c r="W256" s="1"/>
    </row>
    <row r="257" spans="1:23" ht="15" customHeight="1" x14ac:dyDescent="0.15">
      <c r="A257" s="3"/>
      <c r="B257" s="3"/>
      <c r="C257" s="3"/>
      <c r="D257" s="5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6"/>
      <c r="S257" s="1"/>
      <c r="T257" s="1"/>
      <c r="U257" s="1"/>
      <c r="V257" s="1"/>
      <c r="W257" s="1"/>
    </row>
    <row r="258" spans="1:23" ht="15" customHeight="1" x14ac:dyDescent="0.15">
      <c r="A258" s="3"/>
      <c r="B258" s="3"/>
      <c r="C258" s="3"/>
      <c r="D258" s="5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6"/>
      <c r="S258" s="1"/>
      <c r="T258" s="1"/>
      <c r="U258" s="1"/>
      <c r="V258" s="1"/>
      <c r="W258" s="1"/>
    </row>
    <row r="259" spans="1:23" ht="15" customHeight="1" x14ac:dyDescent="0.15">
      <c r="A259" s="3"/>
      <c r="B259" s="3"/>
      <c r="C259" s="3"/>
      <c r="D259" s="5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6"/>
      <c r="S259" s="1"/>
      <c r="T259" s="1"/>
      <c r="U259" s="1"/>
      <c r="V259" s="1"/>
      <c r="W259" s="1"/>
    </row>
    <row r="260" spans="1:23" ht="15" customHeight="1" x14ac:dyDescent="0.15">
      <c r="A260" s="3"/>
      <c r="B260" s="3"/>
      <c r="C260" s="3"/>
      <c r="D260" s="5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6"/>
      <c r="S260" s="1"/>
      <c r="T260" s="1"/>
      <c r="U260" s="1"/>
      <c r="V260" s="1"/>
      <c r="W260" s="1"/>
    </row>
    <row r="261" spans="1:23" ht="15" customHeight="1" x14ac:dyDescent="0.15">
      <c r="A261" s="3"/>
      <c r="B261" s="3"/>
      <c r="C261" s="3"/>
      <c r="D261" s="5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6"/>
      <c r="S261" s="1"/>
      <c r="T261" s="1"/>
      <c r="U261" s="1"/>
      <c r="V261" s="1"/>
      <c r="W261" s="1"/>
    </row>
    <row r="262" spans="1:23" ht="15" customHeight="1" x14ac:dyDescent="0.15">
      <c r="A262" s="3"/>
      <c r="B262" s="3"/>
      <c r="C262" s="3"/>
      <c r="D262" s="5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6"/>
      <c r="S262" s="1"/>
      <c r="T262" s="1"/>
      <c r="U262" s="1"/>
      <c r="V262" s="1"/>
      <c r="W262" s="1"/>
    </row>
    <row r="263" spans="1:23" ht="15" customHeight="1" x14ac:dyDescent="0.15">
      <c r="A263" s="3"/>
      <c r="B263" s="3"/>
      <c r="C263" s="3"/>
      <c r="D263" s="5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6"/>
      <c r="S263" s="1"/>
      <c r="T263" s="1"/>
      <c r="U263" s="1"/>
      <c r="V263" s="1"/>
      <c r="W263" s="1"/>
    </row>
    <row r="264" spans="1:23" ht="15" customHeight="1" x14ac:dyDescent="0.15">
      <c r="A264" s="3"/>
      <c r="B264" s="3"/>
      <c r="C264" s="3"/>
      <c r="D264" s="5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6"/>
      <c r="S264" s="1"/>
      <c r="T264" s="1"/>
      <c r="U264" s="1"/>
      <c r="V264" s="1"/>
      <c r="W264" s="1"/>
    </row>
    <row r="265" spans="1:23" ht="15" customHeight="1" x14ac:dyDescent="0.15">
      <c r="A265" s="3"/>
      <c r="B265" s="3"/>
      <c r="C265" s="3"/>
      <c r="D265" s="5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6"/>
      <c r="S265" s="1"/>
      <c r="T265" s="1"/>
      <c r="U265" s="1"/>
      <c r="V265" s="1"/>
      <c r="W265" s="1"/>
    </row>
    <row r="266" spans="1:23" ht="15" customHeight="1" x14ac:dyDescent="0.15">
      <c r="A266" s="3"/>
      <c r="B266" s="3"/>
      <c r="C266" s="3"/>
      <c r="D266" s="5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6"/>
      <c r="S266" s="1"/>
      <c r="T266" s="1"/>
      <c r="U266" s="1"/>
      <c r="V266" s="1"/>
      <c r="W266" s="1"/>
    </row>
    <row r="267" spans="1:23" ht="15" customHeight="1" x14ac:dyDescent="0.15">
      <c r="A267" s="3"/>
      <c r="B267" s="3"/>
      <c r="C267" s="3"/>
      <c r="D267" s="5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6"/>
      <c r="S267" s="1"/>
      <c r="T267" s="1"/>
      <c r="U267" s="1"/>
      <c r="V267" s="1"/>
      <c r="W267" s="1"/>
    </row>
    <row r="268" spans="1:23" ht="15" customHeight="1" x14ac:dyDescent="0.15">
      <c r="A268" s="3"/>
      <c r="B268" s="3"/>
      <c r="C268" s="3"/>
      <c r="D268" s="5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6"/>
      <c r="S268" s="1"/>
      <c r="T268" s="1"/>
      <c r="U268" s="1"/>
      <c r="V268" s="1"/>
      <c r="W268" s="1"/>
    </row>
    <row r="269" spans="1:23" ht="15" customHeight="1" x14ac:dyDescent="0.15">
      <c r="A269" s="3"/>
      <c r="B269" s="3"/>
      <c r="C269" s="3"/>
      <c r="D269" s="5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6"/>
      <c r="S269" s="1"/>
      <c r="T269" s="1"/>
      <c r="U269" s="1"/>
      <c r="V269" s="1"/>
      <c r="W269" s="1"/>
    </row>
    <row r="270" spans="1:23" ht="15" customHeight="1" x14ac:dyDescent="0.15">
      <c r="A270" s="3"/>
      <c r="B270" s="3"/>
      <c r="C270" s="3"/>
      <c r="D270" s="5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6"/>
      <c r="S270" s="1"/>
      <c r="T270" s="1"/>
      <c r="U270" s="1"/>
      <c r="V270" s="1"/>
      <c r="W270" s="1"/>
    </row>
    <row r="271" spans="1:23" ht="15" customHeight="1" x14ac:dyDescent="0.15">
      <c r="A271" s="3"/>
      <c r="B271" s="3"/>
      <c r="C271" s="3"/>
      <c r="D271" s="5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6"/>
      <c r="S271" s="1"/>
      <c r="T271" s="1"/>
      <c r="U271" s="1"/>
      <c r="V271" s="1"/>
      <c r="W271" s="1"/>
    </row>
    <row r="272" spans="1:23" ht="15" customHeight="1" x14ac:dyDescent="0.15">
      <c r="A272" s="3"/>
      <c r="B272" s="3"/>
      <c r="C272" s="3"/>
      <c r="D272" s="5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6"/>
      <c r="S272" s="1"/>
      <c r="T272" s="1"/>
      <c r="U272" s="1"/>
      <c r="V272" s="1"/>
      <c r="W272" s="1"/>
    </row>
    <row r="273" spans="1:23" ht="15" customHeight="1" x14ac:dyDescent="0.15">
      <c r="A273" s="3"/>
      <c r="B273" s="3"/>
      <c r="C273" s="3"/>
      <c r="D273" s="5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6"/>
      <c r="S273" s="1"/>
      <c r="T273" s="1"/>
      <c r="U273" s="1"/>
      <c r="V273" s="1"/>
      <c r="W273" s="1"/>
    </row>
    <row r="274" spans="1:23" ht="15" customHeight="1" x14ac:dyDescent="0.15">
      <c r="A274" s="3"/>
      <c r="B274" s="3"/>
      <c r="C274" s="3"/>
      <c r="D274" s="5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6"/>
      <c r="S274" s="1"/>
      <c r="T274" s="1"/>
      <c r="U274" s="1"/>
      <c r="V274" s="1"/>
      <c r="W274" s="1"/>
    </row>
    <row r="275" spans="1:23" ht="15" customHeight="1" x14ac:dyDescent="0.15">
      <c r="A275" s="3"/>
      <c r="B275" s="3"/>
      <c r="C275" s="3"/>
      <c r="D275" s="5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6"/>
      <c r="S275" s="1"/>
      <c r="T275" s="1"/>
      <c r="U275" s="1"/>
      <c r="V275" s="1"/>
      <c r="W275" s="1"/>
    </row>
    <row r="276" spans="1:23" ht="15" customHeight="1" x14ac:dyDescent="0.15">
      <c r="A276" s="3"/>
      <c r="B276" s="3"/>
      <c r="C276" s="3"/>
      <c r="D276" s="5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6"/>
      <c r="S276" s="1"/>
      <c r="T276" s="1"/>
      <c r="U276" s="1"/>
      <c r="V276" s="1"/>
      <c r="W276" s="1"/>
    </row>
    <row r="277" spans="1:23" ht="15" customHeight="1" x14ac:dyDescent="0.15">
      <c r="A277" s="3"/>
      <c r="B277" s="3"/>
      <c r="C277" s="3"/>
      <c r="D277" s="5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6"/>
      <c r="S277" s="1"/>
      <c r="T277" s="1"/>
      <c r="U277" s="1"/>
      <c r="V277" s="1"/>
      <c r="W277" s="1"/>
    </row>
    <row r="278" spans="1:23" ht="15" customHeight="1" x14ac:dyDescent="0.15">
      <c r="A278" s="3"/>
      <c r="B278" s="3"/>
      <c r="C278" s="3"/>
      <c r="D278" s="5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6"/>
      <c r="S278" s="1"/>
      <c r="T278" s="1"/>
      <c r="U278" s="1"/>
      <c r="V278" s="1"/>
      <c r="W278" s="1"/>
    </row>
    <row r="279" spans="1:23" ht="15" customHeight="1" x14ac:dyDescent="0.15">
      <c r="A279" s="3"/>
      <c r="B279" s="3"/>
      <c r="C279" s="3"/>
      <c r="D279" s="5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6"/>
      <c r="S279" s="1"/>
      <c r="T279" s="1"/>
      <c r="U279" s="1"/>
      <c r="V279" s="1"/>
      <c r="W279" s="1"/>
    </row>
    <row r="280" spans="1:23" ht="15" customHeight="1" x14ac:dyDescent="0.15">
      <c r="A280" s="3"/>
      <c r="B280" s="3"/>
      <c r="C280" s="3"/>
      <c r="D280" s="5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6"/>
      <c r="S280" s="1"/>
      <c r="T280" s="1"/>
      <c r="U280" s="1"/>
      <c r="V280" s="1"/>
      <c r="W280" s="1"/>
    </row>
    <row r="281" spans="1:23" ht="15" customHeight="1" x14ac:dyDescent="0.15">
      <c r="A281" s="3"/>
      <c r="B281" s="3"/>
      <c r="C281" s="3"/>
      <c r="D281" s="5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6"/>
      <c r="S281" s="1"/>
      <c r="T281" s="1"/>
      <c r="U281" s="1"/>
      <c r="V281" s="1"/>
      <c r="W281" s="1"/>
    </row>
    <row r="282" spans="1:23" ht="15" customHeight="1" x14ac:dyDescent="0.15">
      <c r="A282" s="3"/>
      <c r="B282" s="3"/>
      <c r="C282" s="3"/>
      <c r="D282" s="5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6"/>
      <c r="S282" s="1"/>
      <c r="T282" s="1"/>
      <c r="U282" s="1"/>
      <c r="V282" s="1"/>
      <c r="W282" s="1"/>
    </row>
    <row r="283" spans="1:23" ht="15" customHeight="1" x14ac:dyDescent="0.15">
      <c r="A283" s="3"/>
      <c r="B283" s="3"/>
      <c r="C283" s="3"/>
      <c r="D283" s="5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6"/>
      <c r="S283" s="1"/>
      <c r="T283" s="1"/>
      <c r="U283" s="1"/>
      <c r="V283" s="1"/>
      <c r="W283" s="1"/>
    </row>
    <row r="284" spans="1:23" ht="15" customHeight="1" x14ac:dyDescent="0.15">
      <c r="A284" s="3"/>
      <c r="B284" s="3"/>
      <c r="C284" s="3"/>
      <c r="D284" s="5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6"/>
      <c r="S284" s="1"/>
      <c r="T284" s="1"/>
      <c r="U284" s="1"/>
      <c r="V284" s="1"/>
      <c r="W284" s="1"/>
    </row>
    <row r="285" spans="1:23" ht="15" customHeight="1" x14ac:dyDescent="0.15">
      <c r="A285" s="3"/>
      <c r="B285" s="3"/>
      <c r="C285" s="3"/>
      <c r="D285" s="5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6"/>
      <c r="S285" s="1"/>
      <c r="T285" s="1"/>
      <c r="U285" s="1"/>
      <c r="V285" s="1"/>
      <c r="W285" s="1"/>
    </row>
    <row r="286" spans="1:23" ht="15" customHeight="1" x14ac:dyDescent="0.15">
      <c r="A286" s="3"/>
      <c r="B286" s="3"/>
      <c r="C286" s="3"/>
      <c r="D286" s="5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6"/>
      <c r="S286" s="1"/>
      <c r="T286" s="1"/>
      <c r="U286" s="1"/>
      <c r="V286" s="1"/>
      <c r="W286" s="1"/>
    </row>
    <row r="287" spans="1:23" ht="15" customHeight="1" x14ac:dyDescent="0.15">
      <c r="A287" s="3"/>
      <c r="B287" s="3"/>
      <c r="C287" s="3"/>
      <c r="D287" s="5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6"/>
      <c r="S287" s="1"/>
      <c r="T287" s="1"/>
      <c r="U287" s="1"/>
      <c r="V287" s="1"/>
      <c r="W287" s="1"/>
    </row>
    <row r="288" spans="1:23" ht="15" customHeight="1" x14ac:dyDescent="0.15">
      <c r="A288" s="3"/>
      <c r="B288" s="3"/>
      <c r="C288" s="3"/>
      <c r="D288" s="5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6"/>
      <c r="S288" s="1"/>
      <c r="T288" s="1"/>
      <c r="U288" s="1"/>
      <c r="V288" s="1"/>
      <c r="W288" s="1"/>
    </row>
    <row r="289" spans="1:23" ht="15" customHeight="1" x14ac:dyDescent="0.15">
      <c r="A289" s="3"/>
      <c r="B289" s="3"/>
      <c r="C289" s="3"/>
      <c r="D289" s="5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6"/>
      <c r="S289" s="1"/>
      <c r="T289" s="1"/>
      <c r="U289" s="1"/>
      <c r="V289" s="1"/>
      <c r="W289" s="1"/>
    </row>
    <row r="290" spans="1:23" ht="15" customHeight="1" x14ac:dyDescent="0.15">
      <c r="A290" s="3"/>
      <c r="B290" s="3"/>
      <c r="C290" s="3"/>
      <c r="D290" s="5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6"/>
      <c r="S290" s="1"/>
      <c r="T290" s="1"/>
      <c r="U290" s="1"/>
      <c r="V290" s="1"/>
      <c r="W290" s="1"/>
    </row>
    <row r="291" spans="1:23" ht="15" customHeight="1" x14ac:dyDescent="0.15">
      <c r="A291" s="3"/>
      <c r="B291" s="3"/>
      <c r="C291" s="3"/>
      <c r="D291" s="5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6"/>
      <c r="S291" s="1"/>
      <c r="T291" s="1"/>
      <c r="U291" s="1"/>
      <c r="V291" s="1"/>
      <c r="W291" s="1"/>
    </row>
    <row r="292" spans="1:23" ht="15" customHeight="1" x14ac:dyDescent="0.15">
      <c r="A292" s="3"/>
      <c r="B292" s="3"/>
      <c r="C292" s="3"/>
      <c r="D292" s="5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6"/>
      <c r="S292" s="1"/>
      <c r="T292" s="1"/>
      <c r="U292" s="1"/>
      <c r="V292" s="1"/>
      <c r="W292" s="1"/>
    </row>
    <row r="293" spans="1:23" ht="15" customHeight="1" x14ac:dyDescent="0.15">
      <c r="A293" s="3"/>
      <c r="B293" s="3"/>
      <c r="C293" s="3"/>
      <c r="D293" s="5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6"/>
      <c r="S293" s="1"/>
      <c r="T293" s="1"/>
      <c r="U293" s="1"/>
      <c r="V293" s="1"/>
      <c r="W293" s="1"/>
    </row>
    <row r="294" spans="1:23" ht="15" customHeight="1" x14ac:dyDescent="0.15">
      <c r="A294" s="3"/>
      <c r="B294" s="3"/>
      <c r="C294" s="3"/>
      <c r="D294" s="5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6"/>
      <c r="S294" s="1"/>
      <c r="T294" s="1"/>
      <c r="U294" s="1"/>
      <c r="V294" s="1"/>
      <c r="W294" s="1"/>
    </row>
    <row r="295" spans="1:23" ht="15" customHeight="1" x14ac:dyDescent="0.15">
      <c r="A295" s="3"/>
      <c r="B295" s="3"/>
      <c r="C295" s="3"/>
      <c r="D295" s="5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6"/>
      <c r="S295" s="1"/>
      <c r="T295" s="1"/>
      <c r="U295" s="1"/>
      <c r="V295" s="1"/>
      <c r="W295" s="1"/>
    </row>
    <row r="296" spans="1:23" ht="15" customHeight="1" x14ac:dyDescent="0.15">
      <c r="A296" s="3"/>
      <c r="B296" s="3"/>
      <c r="C296" s="3"/>
      <c r="D296" s="5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6"/>
      <c r="S296" s="1"/>
      <c r="T296" s="1"/>
      <c r="U296" s="1"/>
      <c r="V296" s="1"/>
      <c r="W296" s="1"/>
    </row>
    <row r="297" spans="1:23" ht="15" customHeight="1" x14ac:dyDescent="0.15">
      <c r="A297" s="3"/>
      <c r="B297" s="3"/>
      <c r="C297" s="3"/>
      <c r="D297" s="5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6"/>
      <c r="S297" s="1"/>
      <c r="T297" s="1"/>
      <c r="U297" s="1"/>
      <c r="V297" s="1"/>
      <c r="W297" s="1"/>
    </row>
    <row r="298" spans="1:23" ht="15" customHeight="1" x14ac:dyDescent="0.15">
      <c r="A298" s="3"/>
      <c r="S298" s="1"/>
      <c r="T298" s="1"/>
      <c r="U298" s="1"/>
      <c r="V298" s="1"/>
      <c r="W298" s="1"/>
    </row>
    <row r="299" spans="1:23" ht="15" customHeight="1" x14ac:dyDescent="0.15">
      <c r="A299" s="3"/>
      <c r="D299" s="1"/>
      <c r="E299" s="1"/>
      <c r="F299" s="1"/>
      <c r="G299" s="1"/>
      <c r="R299" s="1"/>
      <c r="S299" s="1"/>
      <c r="T299" s="1"/>
      <c r="U299" s="1"/>
      <c r="V299" s="1"/>
      <c r="W299" s="1"/>
    </row>
    <row r="300" spans="1:23" ht="15" customHeight="1" x14ac:dyDescent="0.15">
      <c r="A300" s="3"/>
      <c r="D300" s="1"/>
      <c r="E300" s="1"/>
      <c r="F300" s="1"/>
      <c r="G300" s="1"/>
      <c r="R300" s="1"/>
      <c r="S300" s="1"/>
      <c r="T300" s="1"/>
      <c r="U300" s="1"/>
      <c r="V300" s="1"/>
      <c r="W300" s="1"/>
    </row>
  </sheetData>
  <autoFilter ref="A5:C93"/>
  <mergeCells count="103">
    <mergeCell ref="H35:R35"/>
    <mergeCell ref="C26:C27"/>
    <mergeCell ref="D26:D27"/>
    <mergeCell ref="E26:E27"/>
    <mergeCell ref="F26:F27"/>
    <mergeCell ref="H26:R26"/>
    <mergeCell ref="A43:A44"/>
    <mergeCell ref="C41:C42"/>
    <mergeCell ref="D41:D42"/>
    <mergeCell ref="E41:E42"/>
    <mergeCell ref="F41:F42"/>
    <mergeCell ref="C30:C31"/>
    <mergeCell ref="D30:D31"/>
    <mergeCell ref="E30:E31"/>
    <mergeCell ref="F30:F31"/>
    <mergeCell ref="C32:C34"/>
    <mergeCell ref="D32:D34"/>
    <mergeCell ref="E32:E34"/>
    <mergeCell ref="F32:F34"/>
    <mergeCell ref="F35:F36"/>
    <mergeCell ref="E35:E36"/>
    <mergeCell ref="D35:D36"/>
    <mergeCell ref="C35:C36"/>
    <mergeCell ref="C39:C40"/>
    <mergeCell ref="I67:Q67"/>
    <mergeCell ref="C74:C75"/>
    <mergeCell ref="D74:D75"/>
    <mergeCell ref="C45:C53"/>
    <mergeCell ref="F54:F69"/>
    <mergeCell ref="E54:E69"/>
    <mergeCell ref="D54:D69"/>
    <mergeCell ref="C54:C69"/>
    <mergeCell ref="H82:I82"/>
    <mergeCell ref="C78:C81"/>
    <mergeCell ref="D78:D81"/>
    <mergeCell ref="E78:E81"/>
    <mergeCell ref="H79:I79"/>
    <mergeCell ref="H80:K80"/>
    <mergeCell ref="C82:C83"/>
    <mergeCell ref="D82:D83"/>
    <mergeCell ref="E82:E83"/>
    <mergeCell ref="F82:F83"/>
    <mergeCell ref="D72:D73"/>
    <mergeCell ref="E72:E73"/>
    <mergeCell ref="F72:F73"/>
    <mergeCell ref="H72:R72"/>
    <mergeCell ref="H92:I92"/>
    <mergeCell ref="C86:C87"/>
    <mergeCell ref="D86:D87"/>
    <mergeCell ref="E86:E87"/>
    <mergeCell ref="F86:F87"/>
    <mergeCell ref="C88:C93"/>
    <mergeCell ref="D88:D93"/>
    <mergeCell ref="E88:E93"/>
    <mergeCell ref="F88:F93"/>
    <mergeCell ref="H90:I90"/>
    <mergeCell ref="F78:F81"/>
    <mergeCell ref="A61:A62"/>
    <mergeCell ref="B61:B62"/>
    <mergeCell ref="E22:E23"/>
    <mergeCell ref="F22:F23"/>
    <mergeCell ref="I53:Q53"/>
    <mergeCell ref="I62:Q62"/>
    <mergeCell ref="I65:Q65"/>
    <mergeCell ref="E74:E75"/>
    <mergeCell ref="F74:F75"/>
    <mergeCell ref="C72:C73"/>
    <mergeCell ref="A22:A23"/>
    <mergeCell ref="B22:B23"/>
    <mergeCell ref="C22:C23"/>
    <mergeCell ref="D22:D23"/>
    <mergeCell ref="D39:D40"/>
    <mergeCell ref="E39:E40"/>
    <mergeCell ref="F39:F40"/>
    <mergeCell ref="B44:B45"/>
    <mergeCell ref="A54:A55"/>
    <mergeCell ref="B54:B55"/>
    <mergeCell ref="F45:F53"/>
    <mergeCell ref="E45:E53"/>
    <mergeCell ref="D45:D53"/>
    <mergeCell ref="C17:C19"/>
    <mergeCell ref="D17:D19"/>
    <mergeCell ref="E17:E19"/>
    <mergeCell ref="F17:F19"/>
    <mergeCell ref="C20:C21"/>
    <mergeCell ref="D20:D21"/>
    <mergeCell ref="E20:E21"/>
    <mergeCell ref="F20:F21"/>
    <mergeCell ref="A1:R1"/>
    <mergeCell ref="A3:C3"/>
    <mergeCell ref="G3:R3"/>
    <mergeCell ref="A4:C4"/>
    <mergeCell ref="D4:D5"/>
    <mergeCell ref="E4:E5"/>
    <mergeCell ref="F4:F5"/>
    <mergeCell ref="G4:R5"/>
    <mergeCell ref="E9:E16"/>
    <mergeCell ref="F9:F16"/>
    <mergeCell ref="A6:C6"/>
    <mergeCell ref="A7:A8"/>
    <mergeCell ref="B8:B9"/>
    <mergeCell ref="C9:C16"/>
    <mergeCell ref="D9:D16"/>
  </mergeCells>
  <phoneticPr fontId="11" type="noConversion"/>
  <printOptions horizontalCentered="1"/>
  <pageMargins left="0.28999999999999998" right="0.33" top="0.61" bottom="0.51" header="0" footer="0"/>
  <pageSetup paperSize="9" orientation="landscape" r:id="rId1"/>
  <headerFooter alignWithMargins="0">
    <oddFooter>&amp;C하회원-&amp;P/&amp;N</oddFooter>
  </headerFooter>
  <rowBreaks count="3" manualBreakCount="3">
    <brk id="27" max="17" man="1"/>
    <brk id="53" max="17" man="1"/>
    <brk id="8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215"/>
  <sheetViews>
    <sheetView showGridLines="0" tabSelected="1" view="pageBreakPreview" zoomScaleSheetLayoutView="100" workbookViewId="0">
      <pane xSplit="3" ySplit="6" topLeftCell="D148" activePane="bottomRight" state="frozen"/>
      <selection activeCell="F12" sqref="F12"/>
      <selection pane="topRight" activeCell="F12" sqref="F12"/>
      <selection pane="bottomLeft" activeCell="F12" sqref="F12"/>
      <selection pane="bottomRight" activeCell="T153" sqref="T153"/>
    </sheetView>
  </sheetViews>
  <sheetFormatPr defaultRowHeight="15" customHeight="1" x14ac:dyDescent="0.15"/>
  <cols>
    <col min="1" max="2" width="8.77734375" style="1" customWidth="1"/>
    <col min="3" max="3" width="10" style="1" customWidth="1"/>
    <col min="4" max="6" width="8.77734375" style="2" customWidth="1"/>
    <col min="7" max="7" width="2" style="1" customWidth="1"/>
    <col min="8" max="8" width="22.109375" style="1" customWidth="1"/>
    <col min="9" max="9" width="10.33203125" style="1" customWidth="1"/>
    <col min="10" max="10" width="2.109375" style="1" customWidth="1"/>
    <col min="11" max="11" width="3.88671875" style="1" customWidth="1"/>
    <col min="12" max="12" width="2.109375" style="1" customWidth="1"/>
    <col min="13" max="13" width="5.33203125" style="1" customWidth="1"/>
    <col min="14" max="14" width="2.33203125" style="1" customWidth="1"/>
    <col min="15" max="15" width="12" style="4" customWidth="1"/>
    <col min="16" max="16" width="0.5546875" style="1" customWidth="1"/>
    <col min="17" max="17" width="10.44140625" style="309" bestFit="1" customWidth="1"/>
    <col min="18" max="19" width="12.21875" style="309" bestFit="1" customWidth="1"/>
    <col min="20" max="20" width="11.21875" style="26" bestFit="1" customWidth="1"/>
    <col min="21" max="21" width="10.77734375" style="1" bestFit="1" customWidth="1"/>
    <col min="22" max="257" width="8.88671875" style="1"/>
    <col min="258" max="259" width="8.77734375" style="1" customWidth="1"/>
    <col min="260" max="260" width="10" style="1" customWidth="1"/>
    <col min="261" max="263" width="8.77734375" style="1" customWidth="1"/>
    <col min="264" max="264" width="5.33203125" style="1" customWidth="1"/>
    <col min="265" max="265" width="22.109375" style="1" customWidth="1"/>
    <col min="266" max="266" width="10.33203125" style="1" customWidth="1"/>
    <col min="267" max="267" width="2.109375" style="1" customWidth="1"/>
    <col min="268" max="268" width="3.88671875" style="1" customWidth="1"/>
    <col min="269" max="269" width="2.109375" style="1" customWidth="1"/>
    <col min="270" max="270" width="3.88671875" style="1" customWidth="1"/>
    <col min="271" max="271" width="13.33203125" style="1" customWidth="1"/>
    <col min="272" max="272" width="0.5546875" style="1" customWidth="1"/>
    <col min="273" max="273" width="8.88671875" style="1"/>
    <col min="274" max="274" width="9.77734375" style="1" customWidth="1"/>
    <col min="275" max="513" width="8.88671875" style="1"/>
    <col min="514" max="515" width="8.77734375" style="1" customWidth="1"/>
    <col min="516" max="516" width="10" style="1" customWidth="1"/>
    <col min="517" max="519" width="8.77734375" style="1" customWidth="1"/>
    <col min="520" max="520" width="5.33203125" style="1" customWidth="1"/>
    <col min="521" max="521" width="22.109375" style="1" customWidth="1"/>
    <col min="522" max="522" width="10.33203125" style="1" customWidth="1"/>
    <col min="523" max="523" width="2.109375" style="1" customWidth="1"/>
    <col min="524" max="524" width="3.88671875" style="1" customWidth="1"/>
    <col min="525" max="525" width="2.109375" style="1" customWidth="1"/>
    <col min="526" max="526" width="3.88671875" style="1" customWidth="1"/>
    <col min="527" max="527" width="13.33203125" style="1" customWidth="1"/>
    <col min="528" max="528" width="0.5546875" style="1" customWidth="1"/>
    <col min="529" max="529" width="8.88671875" style="1"/>
    <col min="530" max="530" width="9.77734375" style="1" customWidth="1"/>
    <col min="531" max="769" width="8.88671875" style="1"/>
    <col min="770" max="771" width="8.77734375" style="1" customWidth="1"/>
    <col min="772" max="772" width="10" style="1" customWidth="1"/>
    <col min="773" max="775" width="8.77734375" style="1" customWidth="1"/>
    <col min="776" max="776" width="5.33203125" style="1" customWidth="1"/>
    <col min="777" max="777" width="22.109375" style="1" customWidth="1"/>
    <col min="778" max="778" width="10.33203125" style="1" customWidth="1"/>
    <col min="779" max="779" width="2.109375" style="1" customWidth="1"/>
    <col min="780" max="780" width="3.88671875" style="1" customWidth="1"/>
    <col min="781" max="781" width="2.109375" style="1" customWidth="1"/>
    <col min="782" max="782" width="3.88671875" style="1" customWidth="1"/>
    <col min="783" max="783" width="13.33203125" style="1" customWidth="1"/>
    <col min="784" max="784" width="0.5546875" style="1" customWidth="1"/>
    <col min="785" max="785" width="8.88671875" style="1"/>
    <col min="786" max="786" width="9.77734375" style="1" customWidth="1"/>
    <col min="787" max="1025" width="8.88671875" style="1"/>
    <col min="1026" max="1027" width="8.77734375" style="1" customWidth="1"/>
    <col min="1028" max="1028" width="10" style="1" customWidth="1"/>
    <col min="1029" max="1031" width="8.77734375" style="1" customWidth="1"/>
    <col min="1032" max="1032" width="5.33203125" style="1" customWidth="1"/>
    <col min="1033" max="1033" width="22.109375" style="1" customWidth="1"/>
    <col min="1034" max="1034" width="10.33203125" style="1" customWidth="1"/>
    <col min="1035" max="1035" width="2.109375" style="1" customWidth="1"/>
    <col min="1036" max="1036" width="3.88671875" style="1" customWidth="1"/>
    <col min="1037" max="1037" width="2.109375" style="1" customWidth="1"/>
    <col min="1038" max="1038" width="3.88671875" style="1" customWidth="1"/>
    <col min="1039" max="1039" width="13.33203125" style="1" customWidth="1"/>
    <col min="1040" max="1040" width="0.5546875" style="1" customWidth="1"/>
    <col min="1041" max="1041" width="8.88671875" style="1"/>
    <col min="1042" max="1042" width="9.77734375" style="1" customWidth="1"/>
    <col min="1043" max="1281" width="8.88671875" style="1"/>
    <col min="1282" max="1283" width="8.77734375" style="1" customWidth="1"/>
    <col min="1284" max="1284" width="10" style="1" customWidth="1"/>
    <col min="1285" max="1287" width="8.77734375" style="1" customWidth="1"/>
    <col min="1288" max="1288" width="5.33203125" style="1" customWidth="1"/>
    <col min="1289" max="1289" width="22.109375" style="1" customWidth="1"/>
    <col min="1290" max="1290" width="10.33203125" style="1" customWidth="1"/>
    <col min="1291" max="1291" width="2.109375" style="1" customWidth="1"/>
    <col min="1292" max="1292" width="3.88671875" style="1" customWidth="1"/>
    <col min="1293" max="1293" width="2.109375" style="1" customWidth="1"/>
    <col min="1294" max="1294" width="3.88671875" style="1" customWidth="1"/>
    <col min="1295" max="1295" width="13.33203125" style="1" customWidth="1"/>
    <col min="1296" max="1296" width="0.5546875" style="1" customWidth="1"/>
    <col min="1297" max="1297" width="8.88671875" style="1"/>
    <col min="1298" max="1298" width="9.77734375" style="1" customWidth="1"/>
    <col min="1299" max="1537" width="8.88671875" style="1"/>
    <col min="1538" max="1539" width="8.77734375" style="1" customWidth="1"/>
    <col min="1540" max="1540" width="10" style="1" customWidth="1"/>
    <col min="1541" max="1543" width="8.77734375" style="1" customWidth="1"/>
    <col min="1544" max="1544" width="5.33203125" style="1" customWidth="1"/>
    <col min="1545" max="1545" width="22.109375" style="1" customWidth="1"/>
    <col min="1546" max="1546" width="10.33203125" style="1" customWidth="1"/>
    <col min="1547" max="1547" width="2.109375" style="1" customWidth="1"/>
    <col min="1548" max="1548" width="3.88671875" style="1" customWidth="1"/>
    <col min="1549" max="1549" width="2.109375" style="1" customWidth="1"/>
    <col min="1550" max="1550" width="3.88671875" style="1" customWidth="1"/>
    <col min="1551" max="1551" width="13.33203125" style="1" customWidth="1"/>
    <col min="1552" max="1552" width="0.5546875" style="1" customWidth="1"/>
    <col min="1553" max="1553" width="8.88671875" style="1"/>
    <col min="1554" max="1554" width="9.77734375" style="1" customWidth="1"/>
    <col min="1555" max="1793" width="8.88671875" style="1"/>
    <col min="1794" max="1795" width="8.77734375" style="1" customWidth="1"/>
    <col min="1796" max="1796" width="10" style="1" customWidth="1"/>
    <col min="1797" max="1799" width="8.77734375" style="1" customWidth="1"/>
    <col min="1800" max="1800" width="5.33203125" style="1" customWidth="1"/>
    <col min="1801" max="1801" width="22.109375" style="1" customWidth="1"/>
    <col min="1802" max="1802" width="10.33203125" style="1" customWidth="1"/>
    <col min="1803" max="1803" width="2.109375" style="1" customWidth="1"/>
    <col min="1804" max="1804" width="3.88671875" style="1" customWidth="1"/>
    <col min="1805" max="1805" width="2.109375" style="1" customWidth="1"/>
    <col min="1806" max="1806" width="3.88671875" style="1" customWidth="1"/>
    <col min="1807" max="1807" width="13.33203125" style="1" customWidth="1"/>
    <col min="1808" max="1808" width="0.5546875" style="1" customWidth="1"/>
    <col min="1809" max="1809" width="8.88671875" style="1"/>
    <col min="1810" max="1810" width="9.77734375" style="1" customWidth="1"/>
    <col min="1811" max="2049" width="8.88671875" style="1"/>
    <col min="2050" max="2051" width="8.77734375" style="1" customWidth="1"/>
    <col min="2052" max="2052" width="10" style="1" customWidth="1"/>
    <col min="2053" max="2055" width="8.77734375" style="1" customWidth="1"/>
    <col min="2056" max="2056" width="5.33203125" style="1" customWidth="1"/>
    <col min="2057" max="2057" width="22.109375" style="1" customWidth="1"/>
    <col min="2058" max="2058" width="10.33203125" style="1" customWidth="1"/>
    <col min="2059" max="2059" width="2.109375" style="1" customWidth="1"/>
    <col min="2060" max="2060" width="3.88671875" style="1" customWidth="1"/>
    <col min="2061" max="2061" width="2.109375" style="1" customWidth="1"/>
    <col min="2062" max="2062" width="3.88671875" style="1" customWidth="1"/>
    <col min="2063" max="2063" width="13.33203125" style="1" customWidth="1"/>
    <col min="2064" max="2064" width="0.5546875" style="1" customWidth="1"/>
    <col min="2065" max="2065" width="8.88671875" style="1"/>
    <col min="2066" max="2066" width="9.77734375" style="1" customWidth="1"/>
    <col min="2067" max="2305" width="8.88671875" style="1"/>
    <col min="2306" max="2307" width="8.77734375" style="1" customWidth="1"/>
    <col min="2308" max="2308" width="10" style="1" customWidth="1"/>
    <col min="2309" max="2311" width="8.77734375" style="1" customWidth="1"/>
    <col min="2312" max="2312" width="5.33203125" style="1" customWidth="1"/>
    <col min="2313" max="2313" width="22.109375" style="1" customWidth="1"/>
    <col min="2314" max="2314" width="10.33203125" style="1" customWidth="1"/>
    <col min="2315" max="2315" width="2.109375" style="1" customWidth="1"/>
    <col min="2316" max="2316" width="3.88671875" style="1" customWidth="1"/>
    <col min="2317" max="2317" width="2.109375" style="1" customWidth="1"/>
    <col min="2318" max="2318" width="3.88671875" style="1" customWidth="1"/>
    <col min="2319" max="2319" width="13.33203125" style="1" customWidth="1"/>
    <col min="2320" max="2320" width="0.5546875" style="1" customWidth="1"/>
    <col min="2321" max="2321" width="8.88671875" style="1"/>
    <col min="2322" max="2322" width="9.77734375" style="1" customWidth="1"/>
    <col min="2323" max="2561" width="8.88671875" style="1"/>
    <col min="2562" max="2563" width="8.77734375" style="1" customWidth="1"/>
    <col min="2564" max="2564" width="10" style="1" customWidth="1"/>
    <col min="2565" max="2567" width="8.77734375" style="1" customWidth="1"/>
    <col min="2568" max="2568" width="5.33203125" style="1" customWidth="1"/>
    <col min="2569" max="2569" width="22.109375" style="1" customWidth="1"/>
    <col min="2570" max="2570" width="10.33203125" style="1" customWidth="1"/>
    <col min="2571" max="2571" width="2.109375" style="1" customWidth="1"/>
    <col min="2572" max="2572" width="3.88671875" style="1" customWidth="1"/>
    <col min="2573" max="2573" width="2.109375" style="1" customWidth="1"/>
    <col min="2574" max="2574" width="3.88671875" style="1" customWidth="1"/>
    <col min="2575" max="2575" width="13.33203125" style="1" customWidth="1"/>
    <col min="2576" max="2576" width="0.5546875" style="1" customWidth="1"/>
    <col min="2577" max="2577" width="8.88671875" style="1"/>
    <col min="2578" max="2578" width="9.77734375" style="1" customWidth="1"/>
    <col min="2579" max="2817" width="8.88671875" style="1"/>
    <col min="2818" max="2819" width="8.77734375" style="1" customWidth="1"/>
    <col min="2820" max="2820" width="10" style="1" customWidth="1"/>
    <col min="2821" max="2823" width="8.77734375" style="1" customWidth="1"/>
    <col min="2824" max="2824" width="5.33203125" style="1" customWidth="1"/>
    <col min="2825" max="2825" width="22.109375" style="1" customWidth="1"/>
    <col min="2826" max="2826" width="10.33203125" style="1" customWidth="1"/>
    <col min="2827" max="2827" width="2.109375" style="1" customWidth="1"/>
    <col min="2828" max="2828" width="3.88671875" style="1" customWidth="1"/>
    <col min="2829" max="2829" width="2.109375" style="1" customWidth="1"/>
    <col min="2830" max="2830" width="3.88671875" style="1" customWidth="1"/>
    <col min="2831" max="2831" width="13.33203125" style="1" customWidth="1"/>
    <col min="2832" max="2832" width="0.5546875" style="1" customWidth="1"/>
    <col min="2833" max="2833" width="8.88671875" style="1"/>
    <col min="2834" max="2834" width="9.77734375" style="1" customWidth="1"/>
    <col min="2835" max="3073" width="8.88671875" style="1"/>
    <col min="3074" max="3075" width="8.77734375" style="1" customWidth="1"/>
    <col min="3076" max="3076" width="10" style="1" customWidth="1"/>
    <col min="3077" max="3079" width="8.77734375" style="1" customWidth="1"/>
    <col min="3080" max="3080" width="5.33203125" style="1" customWidth="1"/>
    <col min="3081" max="3081" width="22.109375" style="1" customWidth="1"/>
    <col min="3082" max="3082" width="10.33203125" style="1" customWidth="1"/>
    <col min="3083" max="3083" width="2.109375" style="1" customWidth="1"/>
    <col min="3084" max="3084" width="3.88671875" style="1" customWidth="1"/>
    <col min="3085" max="3085" width="2.109375" style="1" customWidth="1"/>
    <col min="3086" max="3086" width="3.88671875" style="1" customWidth="1"/>
    <col min="3087" max="3087" width="13.33203125" style="1" customWidth="1"/>
    <col min="3088" max="3088" width="0.5546875" style="1" customWidth="1"/>
    <col min="3089" max="3089" width="8.88671875" style="1"/>
    <col min="3090" max="3090" width="9.77734375" style="1" customWidth="1"/>
    <col min="3091" max="3329" width="8.88671875" style="1"/>
    <col min="3330" max="3331" width="8.77734375" style="1" customWidth="1"/>
    <col min="3332" max="3332" width="10" style="1" customWidth="1"/>
    <col min="3333" max="3335" width="8.77734375" style="1" customWidth="1"/>
    <col min="3336" max="3336" width="5.33203125" style="1" customWidth="1"/>
    <col min="3337" max="3337" width="22.109375" style="1" customWidth="1"/>
    <col min="3338" max="3338" width="10.33203125" style="1" customWidth="1"/>
    <col min="3339" max="3339" width="2.109375" style="1" customWidth="1"/>
    <col min="3340" max="3340" width="3.88671875" style="1" customWidth="1"/>
    <col min="3341" max="3341" width="2.109375" style="1" customWidth="1"/>
    <col min="3342" max="3342" width="3.88671875" style="1" customWidth="1"/>
    <col min="3343" max="3343" width="13.33203125" style="1" customWidth="1"/>
    <col min="3344" max="3344" width="0.5546875" style="1" customWidth="1"/>
    <col min="3345" max="3345" width="8.88671875" style="1"/>
    <col min="3346" max="3346" width="9.77734375" style="1" customWidth="1"/>
    <col min="3347" max="3585" width="8.88671875" style="1"/>
    <col min="3586" max="3587" width="8.77734375" style="1" customWidth="1"/>
    <col min="3588" max="3588" width="10" style="1" customWidth="1"/>
    <col min="3589" max="3591" width="8.77734375" style="1" customWidth="1"/>
    <col min="3592" max="3592" width="5.33203125" style="1" customWidth="1"/>
    <col min="3593" max="3593" width="22.109375" style="1" customWidth="1"/>
    <col min="3594" max="3594" width="10.33203125" style="1" customWidth="1"/>
    <col min="3595" max="3595" width="2.109375" style="1" customWidth="1"/>
    <col min="3596" max="3596" width="3.88671875" style="1" customWidth="1"/>
    <col min="3597" max="3597" width="2.109375" style="1" customWidth="1"/>
    <col min="3598" max="3598" width="3.88671875" style="1" customWidth="1"/>
    <col min="3599" max="3599" width="13.33203125" style="1" customWidth="1"/>
    <col min="3600" max="3600" width="0.5546875" style="1" customWidth="1"/>
    <col min="3601" max="3601" width="8.88671875" style="1"/>
    <col min="3602" max="3602" width="9.77734375" style="1" customWidth="1"/>
    <col min="3603" max="3841" width="8.88671875" style="1"/>
    <col min="3842" max="3843" width="8.77734375" style="1" customWidth="1"/>
    <col min="3844" max="3844" width="10" style="1" customWidth="1"/>
    <col min="3845" max="3847" width="8.77734375" style="1" customWidth="1"/>
    <col min="3848" max="3848" width="5.33203125" style="1" customWidth="1"/>
    <col min="3849" max="3849" width="22.109375" style="1" customWidth="1"/>
    <col min="3850" max="3850" width="10.33203125" style="1" customWidth="1"/>
    <col min="3851" max="3851" width="2.109375" style="1" customWidth="1"/>
    <col min="3852" max="3852" width="3.88671875" style="1" customWidth="1"/>
    <col min="3853" max="3853" width="2.109375" style="1" customWidth="1"/>
    <col min="3854" max="3854" width="3.88671875" style="1" customWidth="1"/>
    <col min="3855" max="3855" width="13.33203125" style="1" customWidth="1"/>
    <col min="3856" max="3856" width="0.5546875" style="1" customWidth="1"/>
    <col min="3857" max="3857" width="8.88671875" style="1"/>
    <col min="3858" max="3858" width="9.77734375" style="1" customWidth="1"/>
    <col min="3859" max="4097" width="8.88671875" style="1"/>
    <col min="4098" max="4099" width="8.77734375" style="1" customWidth="1"/>
    <col min="4100" max="4100" width="10" style="1" customWidth="1"/>
    <col min="4101" max="4103" width="8.77734375" style="1" customWidth="1"/>
    <col min="4104" max="4104" width="5.33203125" style="1" customWidth="1"/>
    <col min="4105" max="4105" width="22.109375" style="1" customWidth="1"/>
    <col min="4106" max="4106" width="10.33203125" style="1" customWidth="1"/>
    <col min="4107" max="4107" width="2.109375" style="1" customWidth="1"/>
    <col min="4108" max="4108" width="3.88671875" style="1" customWidth="1"/>
    <col min="4109" max="4109" width="2.109375" style="1" customWidth="1"/>
    <col min="4110" max="4110" width="3.88671875" style="1" customWidth="1"/>
    <col min="4111" max="4111" width="13.33203125" style="1" customWidth="1"/>
    <col min="4112" max="4112" width="0.5546875" style="1" customWidth="1"/>
    <col min="4113" max="4113" width="8.88671875" style="1"/>
    <col min="4114" max="4114" width="9.77734375" style="1" customWidth="1"/>
    <col min="4115" max="4353" width="8.88671875" style="1"/>
    <col min="4354" max="4355" width="8.77734375" style="1" customWidth="1"/>
    <col min="4356" max="4356" width="10" style="1" customWidth="1"/>
    <col min="4357" max="4359" width="8.77734375" style="1" customWidth="1"/>
    <col min="4360" max="4360" width="5.33203125" style="1" customWidth="1"/>
    <col min="4361" max="4361" width="22.109375" style="1" customWidth="1"/>
    <col min="4362" max="4362" width="10.33203125" style="1" customWidth="1"/>
    <col min="4363" max="4363" width="2.109375" style="1" customWidth="1"/>
    <col min="4364" max="4364" width="3.88671875" style="1" customWidth="1"/>
    <col min="4365" max="4365" width="2.109375" style="1" customWidth="1"/>
    <col min="4366" max="4366" width="3.88671875" style="1" customWidth="1"/>
    <col min="4367" max="4367" width="13.33203125" style="1" customWidth="1"/>
    <col min="4368" max="4368" width="0.5546875" style="1" customWidth="1"/>
    <col min="4369" max="4369" width="8.88671875" style="1"/>
    <col min="4370" max="4370" width="9.77734375" style="1" customWidth="1"/>
    <col min="4371" max="4609" width="8.88671875" style="1"/>
    <col min="4610" max="4611" width="8.77734375" style="1" customWidth="1"/>
    <col min="4612" max="4612" width="10" style="1" customWidth="1"/>
    <col min="4613" max="4615" width="8.77734375" style="1" customWidth="1"/>
    <col min="4616" max="4616" width="5.33203125" style="1" customWidth="1"/>
    <col min="4617" max="4617" width="22.109375" style="1" customWidth="1"/>
    <col min="4618" max="4618" width="10.33203125" style="1" customWidth="1"/>
    <col min="4619" max="4619" width="2.109375" style="1" customWidth="1"/>
    <col min="4620" max="4620" width="3.88671875" style="1" customWidth="1"/>
    <col min="4621" max="4621" width="2.109375" style="1" customWidth="1"/>
    <col min="4622" max="4622" width="3.88671875" style="1" customWidth="1"/>
    <col min="4623" max="4623" width="13.33203125" style="1" customWidth="1"/>
    <col min="4624" max="4624" width="0.5546875" style="1" customWidth="1"/>
    <col min="4625" max="4625" width="8.88671875" style="1"/>
    <col min="4626" max="4626" width="9.77734375" style="1" customWidth="1"/>
    <col min="4627" max="4865" width="8.88671875" style="1"/>
    <col min="4866" max="4867" width="8.77734375" style="1" customWidth="1"/>
    <col min="4868" max="4868" width="10" style="1" customWidth="1"/>
    <col min="4869" max="4871" width="8.77734375" style="1" customWidth="1"/>
    <col min="4872" max="4872" width="5.33203125" style="1" customWidth="1"/>
    <col min="4873" max="4873" width="22.109375" style="1" customWidth="1"/>
    <col min="4874" max="4874" width="10.33203125" style="1" customWidth="1"/>
    <col min="4875" max="4875" width="2.109375" style="1" customWidth="1"/>
    <col min="4876" max="4876" width="3.88671875" style="1" customWidth="1"/>
    <col min="4877" max="4877" width="2.109375" style="1" customWidth="1"/>
    <col min="4878" max="4878" width="3.88671875" style="1" customWidth="1"/>
    <col min="4879" max="4879" width="13.33203125" style="1" customWidth="1"/>
    <col min="4880" max="4880" width="0.5546875" style="1" customWidth="1"/>
    <col min="4881" max="4881" width="8.88671875" style="1"/>
    <col min="4882" max="4882" width="9.77734375" style="1" customWidth="1"/>
    <col min="4883" max="5121" width="8.88671875" style="1"/>
    <col min="5122" max="5123" width="8.77734375" style="1" customWidth="1"/>
    <col min="5124" max="5124" width="10" style="1" customWidth="1"/>
    <col min="5125" max="5127" width="8.77734375" style="1" customWidth="1"/>
    <col min="5128" max="5128" width="5.33203125" style="1" customWidth="1"/>
    <col min="5129" max="5129" width="22.109375" style="1" customWidth="1"/>
    <col min="5130" max="5130" width="10.33203125" style="1" customWidth="1"/>
    <col min="5131" max="5131" width="2.109375" style="1" customWidth="1"/>
    <col min="5132" max="5132" width="3.88671875" style="1" customWidth="1"/>
    <col min="5133" max="5133" width="2.109375" style="1" customWidth="1"/>
    <col min="5134" max="5134" width="3.88671875" style="1" customWidth="1"/>
    <col min="5135" max="5135" width="13.33203125" style="1" customWidth="1"/>
    <col min="5136" max="5136" width="0.5546875" style="1" customWidth="1"/>
    <col min="5137" max="5137" width="8.88671875" style="1"/>
    <col min="5138" max="5138" width="9.77734375" style="1" customWidth="1"/>
    <col min="5139" max="5377" width="8.88671875" style="1"/>
    <col min="5378" max="5379" width="8.77734375" style="1" customWidth="1"/>
    <col min="5380" max="5380" width="10" style="1" customWidth="1"/>
    <col min="5381" max="5383" width="8.77734375" style="1" customWidth="1"/>
    <col min="5384" max="5384" width="5.33203125" style="1" customWidth="1"/>
    <col min="5385" max="5385" width="22.109375" style="1" customWidth="1"/>
    <col min="5386" max="5386" width="10.33203125" style="1" customWidth="1"/>
    <col min="5387" max="5387" width="2.109375" style="1" customWidth="1"/>
    <col min="5388" max="5388" width="3.88671875" style="1" customWidth="1"/>
    <col min="5389" max="5389" width="2.109375" style="1" customWidth="1"/>
    <col min="5390" max="5390" width="3.88671875" style="1" customWidth="1"/>
    <col min="5391" max="5391" width="13.33203125" style="1" customWidth="1"/>
    <col min="5392" max="5392" width="0.5546875" style="1" customWidth="1"/>
    <col min="5393" max="5393" width="8.88671875" style="1"/>
    <col min="5394" max="5394" width="9.77734375" style="1" customWidth="1"/>
    <col min="5395" max="5633" width="8.88671875" style="1"/>
    <col min="5634" max="5635" width="8.77734375" style="1" customWidth="1"/>
    <col min="5636" max="5636" width="10" style="1" customWidth="1"/>
    <col min="5637" max="5639" width="8.77734375" style="1" customWidth="1"/>
    <col min="5640" max="5640" width="5.33203125" style="1" customWidth="1"/>
    <col min="5641" max="5641" width="22.109375" style="1" customWidth="1"/>
    <col min="5642" max="5642" width="10.33203125" style="1" customWidth="1"/>
    <col min="5643" max="5643" width="2.109375" style="1" customWidth="1"/>
    <col min="5644" max="5644" width="3.88671875" style="1" customWidth="1"/>
    <col min="5645" max="5645" width="2.109375" style="1" customWidth="1"/>
    <col min="5646" max="5646" width="3.88671875" style="1" customWidth="1"/>
    <col min="5647" max="5647" width="13.33203125" style="1" customWidth="1"/>
    <col min="5648" max="5648" width="0.5546875" style="1" customWidth="1"/>
    <col min="5649" max="5649" width="8.88671875" style="1"/>
    <col min="5650" max="5650" width="9.77734375" style="1" customWidth="1"/>
    <col min="5651" max="5889" width="8.88671875" style="1"/>
    <col min="5890" max="5891" width="8.77734375" style="1" customWidth="1"/>
    <col min="5892" max="5892" width="10" style="1" customWidth="1"/>
    <col min="5893" max="5895" width="8.77734375" style="1" customWidth="1"/>
    <col min="5896" max="5896" width="5.33203125" style="1" customWidth="1"/>
    <col min="5897" max="5897" width="22.109375" style="1" customWidth="1"/>
    <col min="5898" max="5898" width="10.33203125" style="1" customWidth="1"/>
    <col min="5899" max="5899" width="2.109375" style="1" customWidth="1"/>
    <col min="5900" max="5900" width="3.88671875" style="1" customWidth="1"/>
    <col min="5901" max="5901" width="2.109375" style="1" customWidth="1"/>
    <col min="5902" max="5902" width="3.88671875" style="1" customWidth="1"/>
    <col min="5903" max="5903" width="13.33203125" style="1" customWidth="1"/>
    <col min="5904" max="5904" width="0.5546875" style="1" customWidth="1"/>
    <col min="5905" max="5905" width="8.88671875" style="1"/>
    <col min="5906" max="5906" width="9.77734375" style="1" customWidth="1"/>
    <col min="5907" max="6145" width="8.88671875" style="1"/>
    <col min="6146" max="6147" width="8.77734375" style="1" customWidth="1"/>
    <col min="6148" max="6148" width="10" style="1" customWidth="1"/>
    <col min="6149" max="6151" width="8.77734375" style="1" customWidth="1"/>
    <col min="6152" max="6152" width="5.33203125" style="1" customWidth="1"/>
    <col min="6153" max="6153" width="22.109375" style="1" customWidth="1"/>
    <col min="6154" max="6154" width="10.33203125" style="1" customWidth="1"/>
    <col min="6155" max="6155" width="2.109375" style="1" customWidth="1"/>
    <col min="6156" max="6156" width="3.88671875" style="1" customWidth="1"/>
    <col min="6157" max="6157" width="2.109375" style="1" customWidth="1"/>
    <col min="6158" max="6158" width="3.88671875" style="1" customWidth="1"/>
    <col min="6159" max="6159" width="13.33203125" style="1" customWidth="1"/>
    <col min="6160" max="6160" width="0.5546875" style="1" customWidth="1"/>
    <col min="6161" max="6161" width="8.88671875" style="1"/>
    <col min="6162" max="6162" width="9.77734375" style="1" customWidth="1"/>
    <col min="6163" max="6401" width="8.88671875" style="1"/>
    <col min="6402" max="6403" width="8.77734375" style="1" customWidth="1"/>
    <col min="6404" max="6404" width="10" style="1" customWidth="1"/>
    <col min="6405" max="6407" width="8.77734375" style="1" customWidth="1"/>
    <col min="6408" max="6408" width="5.33203125" style="1" customWidth="1"/>
    <col min="6409" max="6409" width="22.109375" style="1" customWidth="1"/>
    <col min="6410" max="6410" width="10.33203125" style="1" customWidth="1"/>
    <col min="6411" max="6411" width="2.109375" style="1" customWidth="1"/>
    <col min="6412" max="6412" width="3.88671875" style="1" customWidth="1"/>
    <col min="6413" max="6413" width="2.109375" style="1" customWidth="1"/>
    <col min="6414" max="6414" width="3.88671875" style="1" customWidth="1"/>
    <col min="6415" max="6415" width="13.33203125" style="1" customWidth="1"/>
    <col min="6416" max="6416" width="0.5546875" style="1" customWidth="1"/>
    <col min="6417" max="6417" width="8.88671875" style="1"/>
    <col min="6418" max="6418" width="9.77734375" style="1" customWidth="1"/>
    <col min="6419" max="6657" width="8.88671875" style="1"/>
    <col min="6658" max="6659" width="8.77734375" style="1" customWidth="1"/>
    <col min="6660" max="6660" width="10" style="1" customWidth="1"/>
    <col min="6661" max="6663" width="8.77734375" style="1" customWidth="1"/>
    <col min="6664" max="6664" width="5.33203125" style="1" customWidth="1"/>
    <col min="6665" max="6665" width="22.109375" style="1" customWidth="1"/>
    <col min="6666" max="6666" width="10.33203125" style="1" customWidth="1"/>
    <col min="6667" max="6667" width="2.109375" style="1" customWidth="1"/>
    <col min="6668" max="6668" width="3.88671875" style="1" customWidth="1"/>
    <col min="6669" max="6669" width="2.109375" style="1" customWidth="1"/>
    <col min="6670" max="6670" width="3.88671875" style="1" customWidth="1"/>
    <col min="6671" max="6671" width="13.33203125" style="1" customWidth="1"/>
    <col min="6672" max="6672" width="0.5546875" style="1" customWidth="1"/>
    <col min="6673" max="6673" width="8.88671875" style="1"/>
    <col min="6674" max="6674" width="9.77734375" style="1" customWidth="1"/>
    <col min="6675" max="6913" width="8.88671875" style="1"/>
    <col min="6914" max="6915" width="8.77734375" style="1" customWidth="1"/>
    <col min="6916" max="6916" width="10" style="1" customWidth="1"/>
    <col min="6917" max="6919" width="8.77734375" style="1" customWidth="1"/>
    <col min="6920" max="6920" width="5.33203125" style="1" customWidth="1"/>
    <col min="6921" max="6921" width="22.109375" style="1" customWidth="1"/>
    <col min="6922" max="6922" width="10.33203125" style="1" customWidth="1"/>
    <col min="6923" max="6923" width="2.109375" style="1" customWidth="1"/>
    <col min="6924" max="6924" width="3.88671875" style="1" customWidth="1"/>
    <col min="6925" max="6925" width="2.109375" style="1" customWidth="1"/>
    <col min="6926" max="6926" width="3.88671875" style="1" customWidth="1"/>
    <col min="6927" max="6927" width="13.33203125" style="1" customWidth="1"/>
    <col min="6928" max="6928" width="0.5546875" style="1" customWidth="1"/>
    <col min="6929" max="6929" width="8.88671875" style="1"/>
    <col min="6930" max="6930" width="9.77734375" style="1" customWidth="1"/>
    <col min="6931" max="7169" width="8.88671875" style="1"/>
    <col min="7170" max="7171" width="8.77734375" style="1" customWidth="1"/>
    <col min="7172" max="7172" width="10" style="1" customWidth="1"/>
    <col min="7173" max="7175" width="8.77734375" style="1" customWidth="1"/>
    <col min="7176" max="7176" width="5.33203125" style="1" customWidth="1"/>
    <col min="7177" max="7177" width="22.109375" style="1" customWidth="1"/>
    <col min="7178" max="7178" width="10.33203125" style="1" customWidth="1"/>
    <col min="7179" max="7179" width="2.109375" style="1" customWidth="1"/>
    <col min="7180" max="7180" width="3.88671875" style="1" customWidth="1"/>
    <col min="7181" max="7181" width="2.109375" style="1" customWidth="1"/>
    <col min="7182" max="7182" width="3.88671875" style="1" customWidth="1"/>
    <col min="7183" max="7183" width="13.33203125" style="1" customWidth="1"/>
    <col min="7184" max="7184" width="0.5546875" style="1" customWidth="1"/>
    <col min="7185" max="7185" width="8.88671875" style="1"/>
    <col min="7186" max="7186" width="9.77734375" style="1" customWidth="1"/>
    <col min="7187" max="7425" width="8.88671875" style="1"/>
    <col min="7426" max="7427" width="8.77734375" style="1" customWidth="1"/>
    <col min="7428" max="7428" width="10" style="1" customWidth="1"/>
    <col min="7429" max="7431" width="8.77734375" style="1" customWidth="1"/>
    <col min="7432" max="7432" width="5.33203125" style="1" customWidth="1"/>
    <col min="7433" max="7433" width="22.109375" style="1" customWidth="1"/>
    <col min="7434" max="7434" width="10.33203125" style="1" customWidth="1"/>
    <col min="7435" max="7435" width="2.109375" style="1" customWidth="1"/>
    <col min="7436" max="7436" width="3.88671875" style="1" customWidth="1"/>
    <col min="7437" max="7437" width="2.109375" style="1" customWidth="1"/>
    <col min="7438" max="7438" width="3.88671875" style="1" customWidth="1"/>
    <col min="7439" max="7439" width="13.33203125" style="1" customWidth="1"/>
    <col min="7440" max="7440" width="0.5546875" style="1" customWidth="1"/>
    <col min="7441" max="7441" width="8.88671875" style="1"/>
    <col min="7442" max="7442" width="9.77734375" style="1" customWidth="1"/>
    <col min="7443" max="7681" width="8.88671875" style="1"/>
    <col min="7682" max="7683" width="8.77734375" style="1" customWidth="1"/>
    <col min="7684" max="7684" width="10" style="1" customWidth="1"/>
    <col min="7685" max="7687" width="8.77734375" style="1" customWidth="1"/>
    <col min="7688" max="7688" width="5.33203125" style="1" customWidth="1"/>
    <col min="7689" max="7689" width="22.109375" style="1" customWidth="1"/>
    <col min="7690" max="7690" width="10.33203125" style="1" customWidth="1"/>
    <col min="7691" max="7691" width="2.109375" style="1" customWidth="1"/>
    <col min="7692" max="7692" width="3.88671875" style="1" customWidth="1"/>
    <col min="7693" max="7693" width="2.109375" style="1" customWidth="1"/>
    <col min="7694" max="7694" width="3.88671875" style="1" customWidth="1"/>
    <col min="7695" max="7695" width="13.33203125" style="1" customWidth="1"/>
    <col min="7696" max="7696" width="0.5546875" style="1" customWidth="1"/>
    <col min="7697" max="7697" width="8.88671875" style="1"/>
    <col min="7698" max="7698" width="9.77734375" style="1" customWidth="1"/>
    <col min="7699" max="7937" width="8.88671875" style="1"/>
    <col min="7938" max="7939" width="8.77734375" style="1" customWidth="1"/>
    <col min="7940" max="7940" width="10" style="1" customWidth="1"/>
    <col min="7941" max="7943" width="8.77734375" style="1" customWidth="1"/>
    <col min="7944" max="7944" width="5.33203125" style="1" customWidth="1"/>
    <col min="7945" max="7945" width="22.109375" style="1" customWidth="1"/>
    <col min="7946" max="7946" width="10.33203125" style="1" customWidth="1"/>
    <col min="7947" max="7947" width="2.109375" style="1" customWidth="1"/>
    <col min="7948" max="7948" width="3.88671875" style="1" customWidth="1"/>
    <col min="7949" max="7949" width="2.109375" style="1" customWidth="1"/>
    <col min="7950" max="7950" width="3.88671875" style="1" customWidth="1"/>
    <col min="7951" max="7951" width="13.33203125" style="1" customWidth="1"/>
    <col min="7952" max="7952" width="0.5546875" style="1" customWidth="1"/>
    <col min="7953" max="7953" width="8.88671875" style="1"/>
    <col min="7954" max="7954" width="9.77734375" style="1" customWidth="1"/>
    <col min="7955" max="8193" width="8.88671875" style="1"/>
    <col min="8194" max="8195" width="8.77734375" style="1" customWidth="1"/>
    <col min="8196" max="8196" width="10" style="1" customWidth="1"/>
    <col min="8197" max="8199" width="8.77734375" style="1" customWidth="1"/>
    <col min="8200" max="8200" width="5.33203125" style="1" customWidth="1"/>
    <col min="8201" max="8201" width="22.109375" style="1" customWidth="1"/>
    <col min="8202" max="8202" width="10.33203125" style="1" customWidth="1"/>
    <col min="8203" max="8203" width="2.109375" style="1" customWidth="1"/>
    <col min="8204" max="8204" width="3.88671875" style="1" customWidth="1"/>
    <col min="8205" max="8205" width="2.109375" style="1" customWidth="1"/>
    <col min="8206" max="8206" width="3.88671875" style="1" customWidth="1"/>
    <col min="8207" max="8207" width="13.33203125" style="1" customWidth="1"/>
    <col min="8208" max="8208" width="0.5546875" style="1" customWidth="1"/>
    <col min="8209" max="8209" width="8.88671875" style="1"/>
    <col min="8210" max="8210" width="9.77734375" style="1" customWidth="1"/>
    <col min="8211" max="8449" width="8.88671875" style="1"/>
    <col min="8450" max="8451" width="8.77734375" style="1" customWidth="1"/>
    <col min="8452" max="8452" width="10" style="1" customWidth="1"/>
    <col min="8453" max="8455" width="8.77734375" style="1" customWidth="1"/>
    <col min="8456" max="8456" width="5.33203125" style="1" customWidth="1"/>
    <col min="8457" max="8457" width="22.109375" style="1" customWidth="1"/>
    <col min="8458" max="8458" width="10.33203125" style="1" customWidth="1"/>
    <col min="8459" max="8459" width="2.109375" style="1" customWidth="1"/>
    <col min="8460" max="8460" width="3.88671875" style="1" customWidth="1"/>
    <col min="8461" max="8461" width="2.109375" style="1" customWidth="1"/>
    <col min="8462" max="8462" width="3.88671875" style="1" customWidth="1"/>
    <col min="8463" max="8463" width="13.33203125" style="1" customWidth="1"/>
    <col min="8464" max="8464" width="0.5546875" style="1" customWidth="1"/>
    <col min="8465" max="8465" width="8.88671875" style="1"/>
    <col min="8466" max="8466" width="9.77734375" style="1" customWidth="1"/>
    <col min="8467" max="8705" width="8.88671875" style="1"/>
    <col min="8706" max="8707" width="8.77734375" style="1" customWidth="1"/>
    <col min="8708" max="8708" width="10" style="1" customWidth="1"/>
    <col min="8709" max="8711" width="8.77734375" style="1" customWidth="1"/>
    <col min="8712" max="8712" width="5.33203125" style="1" customWidth="1"/>
    <col min="8713" max="8713" width="22.109375" style="1" customWidth="1"/>
    <col min="8714" max="8714" width="10.33203125" style="1" customWidth="1"/>
    <col min="8715" max="8715" width="2.109375" style="1" customWidth="1"/>
    <col min="8716" max="8716" width="3.88671875" style="1" customWidth="1"/>
    <col min="8717" max="8717" width="2.109375" style="1" customWidth="1"/>
    <col min="8718" max="8718" width="3.88671875" style="1" customWidth="1"/>
    <col min="8719" max="8719" width="13.33203125" style="1" customWidth="1"/>
    <col min="8720" max="8720" width="0.5546875" style="1" customWidth="1"/>
    <col min="8721" max="8721" width="8.88671875" style="1"/>
    <col min="8722" max="8722" width="9.77734375" style="1" customWidth="1"/>
    <col min="8723" max="8961" width="8.88671875" style="1"/>
    <col min="8962" max="8963" width="8.77734375" style="1" customWidth="1"/>
    <col min="8964" max="8964" width="10" style="1" customWidth="1"/>
    <col min="8965" max="8967" width="8.77734375" style="1" customWidth="1"/>
    <col min="8968" max="8968" width="5.33203125" style="1" customWidth="1"/>
    <col min="8969" max="8969" width="22.109375" style="1" customWidth="1"/>
    <col min="8970" max="8970" width="10.33203125" style="1" customWidth="1"/>
    <col min="8971" max="8971" width="2.109375" style="1" customWidth="1"/>
    <col min="8972" max="8972" width="3.88671875" style="1" customWidth="1"/>
    <col min="8973" max="8973" width="2.109375" style="1" customWidth="1"/>
    <col min="8974" max="8974" width="3.88671875" style="1" customWidth="1"/>
    <col min="8975" max="8975" width="13.33203125" style="1" customWidth="1"/>
    <col min="8976" max="8976" width="0.5546875" style="1" customWidth="1"/>
    <col min="8977" max="8977" width="8.88671875" style="1"/>
    <col min="8978" max="8978" width="9.77734375" style="1" customWidth="1"/>
    <col min="8979" max="9217" width="8.88671875" style="1"/>
    <col min="9218" max="9219" width="8.77734375" style="1" customWidth="1"/>
    <col min="9220" max="9220" width="10" style="1" customWidth="1"/>
    <col min="9221" max="9223" width="8.77734375" style="1" customWidth="1"/>
    <col min="9224" max="9224" width="5.33203125" style="1" customWidth="1"/>
    <col min="9225" max="9225" width="22.109375" style="1" customWidth="1"/>
    <col min="9226" max="9226" width="10.33203125" style="1" customWidth="1"/>
    <col min="9227" max="9227" width="2.109375" style="1" customWidth="1"/>
    <col min="9228" max="9228" width="3.88671875" style="1" customWidth="1"/>
    <col min="9229" max="9229" width="2.109375" style="1" customWidth="1"/>
    <col min="9230" max="9230" width="3.88671875" style="1" customWidth="1"/>
    <col min="9231" max="9231" width="13.33203125" style="1" customWidth="1"/>
    <col min="9232" max="9232" width="0.5546875" style="1" customWidth="1"/>
    <col min="9233" max="9233" width="8.88671875" style="1"/>
    <col min="9234" max="9234" width="9.77734375" style="1" customWidth="1"/>
    <col min="9235" max="9473" width="8.88671875" style="1"/>
    <col min="9474" max="9475" width="8.77734375" style="1" customWidth="1"/>
    <col min="9476" max="9476" width="10" style="1" customWidth="1"/>
    <col min="9477" max="9479" width="8.77734375" style="1" customWidth="1"/>
    <col min="9480" max="9480" width="5.33203125" style="1" customWidth="1"/>
    <col min="9481" max="9481" width="22.109375" style="1" customWidth="1"/>
    <col min="9482" max="9482" width="10.33203125" style="1" customWidth="1"/>
    <col min="9483" max="9483" width="2.109375" style="1" customWidth="1"/>
    <col min="9484" max="9484" width="3.88671875" style="1" customWidth="1"/>
    <col min="9485" max="9485" width="2.109375" style="1" customWidth="1"/>
    <col min="9486" max="9486" width="3.88671875" style="1" customWidth="1"/>
    <col min="9487" max="9487" width="13.33203125" style="1" customWidth="1"/>
    <col min="9488" max="9488" width="0.5546875" style="1" customWidth="1"/>
    <col min="9489" max="9489" width="8.88671875" style="1"/>
    <col min="9490" max="9490" width="9.77734375" style="1" customWidth="1"/>
    <col min="9491" max="9729" width="8.88671875" style="1"/>
    <col min="9730" max="9731" width="8.77734375" style="1" customWidth="1"/>
    <col min="9732" max="9732" width="10" style="1" customWidth="1"/>
    <col min="9733" max="9735" width="8.77734375" style="1" customWidth="1"/>
    <col min="9736" max="9736" width="5.33203125" style="1" customWidth="1"/>
    <col min="9737" max="9737" width="22.109375" style="1" customWidth="1"/>
    <col min="9738" max="9738" width="10.33203125" style="1" customWidth="1"/>
    <col min="9739" max="9739" width="2.109375" style="1" customWidth="1"/>
    <col min="9740" max="9740" width="3.88671875" style="1" customWidth="1"/>
    <col min="9741" max="9741" width="2.109375" style="1" customWidth="1"/>
    <col min="9742" max="9742" width="3.88671875" style="1" customWidth="1"/>
    <col min="9743" max="9743" width="13.33203125" style="1" customWidth="1"/>
    <col min="9744" max="9744" width="0.5546875" style="1" customWidth="1"/>
    <col min="9745" max="9745" width="8.88671875" style="1"/>
    <col min="9746" max="9746" width="9.77734375" style="1" customWidth="1"/>
    <col min="9747" max="9985" width="8.88671875" style="1"/>
    <col min="9986" max="9987" width="8.77734375" style="1" customWidth="1"/>
    <col min="9988" max="9988" width="10" style="1" customWidth="1"/>
    <col min="9989" max="9991" width="8.77734375" style="1" customWidth="1"/>
    <col min="9992" max="9992" width="5.33203125" style="1" customWidth="1"/>
    <col min="9993" max="9993" width="22.109375" style="1" customWidth="1"/>
    <col min="9994" max="9994" width="10.33203125" style="1" customWidth="1"/>
    <col min="9995" max="9995" width="2.109375" style="1" customWidth="1"/>
    <col min="9996" max="9996" width="3.88671875" style="1" customWidth="1"/>
    <col min="9997" max="9997" width="2.109375" style="1" customWidth="1"/>
    <col min="9998" max="9998" width="3.88671875" style="1" customWidth="1"/>
    <col min="9999" max="9999" width="13.33203125" style="1" customWidth="1"/>
    <col min="10000" max="10000" width="0.5546875" style="1" customWidth="1"/>
    <col min="10001" max="10001" width="8.88671875" style="1"/>
    <col min="10002" max="10002" width="9.77734375" style="1" customWidth="1"/>
    <col min="10003" max="10241" width="8.88671875" style="1"/>
    <col min="10242" max="10243" width="8.77734375" style="1" customWidth="1"/>
    <col min="10244" max="10244" width="10" style="1" customWidth="1"/>
    <col min="10245" max="10247" width="8.77734375" style="1" customWidth="1"/>
    <col min="10248" max="10248" width="5.33203125" style="1" customWidth="1"/>
    <col min="10249" max="10249" width="22.109375" style="1" customWidth="1"/>
    <col min="10250" max="10250" width="10.33203125" style="1" customWidth="1"/>
    <col min="10251" max="10251" width="2.109375" style="1" customWidth="1"/>
    <col min="10252" max="10252" width="3.88671875" style="1" customWidth="1"/>
    <col min="10253" max="10253" width="2.109375" style="1" customWidth="1"/>
    <col min="10254" max="10254" width="3.88671875" style="1" customWidth="1"/>
    <col min="10255" max="10255" width="13.33203125" style="1" customWidth="1"/>
    <col min="10256" max="10256" width="0.5546875" style="1" customWidth="1"/>
    <col min="10257" max="10257" width="8.88671875" style="1"/>
    <col min="10258" max="10258" width="9.77734375" style="1" customWidth="1"/>
    <col min="10259" max="10497" width="8.88671875" style="1"/>
    <col min="10498" max="10499" width="8.77734375" style="1" customWidth="1"/>
    <col min="10500" max="10500" width="10" style="1" customWidth="1"/>
    <col min="10501" max="10503" width="8.77734375" style="1" customWidth="1"/>
    <col min="10504" max="10504" width="5.33203125" style="1" customWidth="1"/>
    <col min="10505" max="10505" width="22.109375" style="1" customWidth="1"/>
    <col min="10506" max="10506" width="10.33203125" style="1" customWidth="1"/>
    <col min="10507" max="10507" width="2.109375" style="1" customWidth="1"/>
    <col min="10508" max="10508" width="3.88671875" style="1" customWidth="1"/>
    <col min="10509" max="10509" width="2.109375" style="1" customWidth="1"/>
    <col min="10510" max="10510" width="3.88671875" style="1" customWidth="1"/>
    <col min="10511" max="10511" width="13.33203125" style="1" customWidth="1"/>
    <col min="10512" max="10512" width="0.5546875" style="1" customWidth="1"/>
    <col min="10513" max="10513" width="8.88671875" style="1"/>
    <col min="10514" max="10514" width="9.77734375" style="1" customWidth="1"/>
    <col min="10515" max="10753" width="8.88671875" style="1"/>
    <col min="10754" max="10755" width="8.77734375" style="1" customWidth="1"/>
    <col min="10756" max="10756" width="10" style="1" customWidth="1"/>
    <col min="10757" max="10759" width="8.77734375" style="1" customWidth="1"/>
    <col min="10760" max="10760" width="5.33203125" style="1" customWidth="1"/>
    <col min="10761" max="10761" width="22.109375" style="1" customWidth="1"/>
    <col min="10762" max="10762" width="10.33203125" style="1" customWidth="1"/>
    <col min="10763" max="10763" width="2.109375" style="1" customWidth="1"/>
    <col min="10764" max="10764" width="3.88671875" style="1" customWidth="1"/>
    <col min="10765" max="10765" width="2.109375" style="1" customWidth="1"/>
    <col min="10766" max="10766" width="3.88671875" style="1" customWidth="1"/>
    <col min="10767" max="10767" width="13.33203125" style="1" customWidth="1"/>
    <col min="10768" max="10768" width="0.5546875" style="1" customWidth="1"/>
    <col min="10769" max="10769" width="8.88671875" style="1"/>
    <col min="10770" max="10770" width="9.77734375" style="1" customWidth="1"/>
    <col min="10771" max="11009" width="8.88671875" style="1"/>
    <col min="11010" max="11011" width="8.77734375" style="1" customWidth="1"/>
    <col min="11012" max="11012" width="10" style="1" customWidth="1"/>
    <col min="11013" max="11015" width="8.77734375" style="1" customWidth="1"/>
    <col min="11016" max="11016" width="5.33203125" style="1" customWidth="1"/>
    <col min="11017" max="11017" width="22.109375" style="1" customWidth="1"/>
    <col min="11018" max="11018" width="10.33203125" style="1" customWidth="1"/>
    <col min="11019" max="11019" width="2.109375" style="1" customWidth="1"/>
    <col min="11020" max="11020" width="3.88671875" style="1" customWidth="1"/>
    <col min="11021" max="11021" width="2.109375" style="1" customWidth="1"/>
    <col min="11022" max="11022" width="3.88671875" style="1" customWidth="1"/>
    <col min="11023" max="11023" width="13.33203125" style="1" customWidth="1"/>
    <col min="11024" max="11024" width="0.5546875" style="1" customWidth="1"/>
    <col min="11025" max="11025" width="8.88671875" style="1"/>
    <col min="11026" max="11026" width="9.77734375" style="1" customWidth="1"/>
    <col min="11027" max="11265" width="8.88671875" style="1"/>
    <col min="11266" max="11267" width="8.77734375" style="1" customWidth="1"/>
    <col min="11268" max="11268" width="10" style="1" customWidth="1"/>
    <col min="11269" max="11271" width="8.77734375" style="1" customWidth="1"/>
    <col min="11272" max="11272" width="5.33203125" style="1" customWidth="1"/>
    <col min="11273" max="11273" width="22.109375" style="1" customWidth="1"/>
    <col min="11274" max="11274" width="10.33203125" style="1" customWidth="1"/>
    <col min="11275" max="11275" width="2.109375" style="1" customWidth="1"/>
    <col min="11276" max="11276" width="3.88671875" style="1" customWidth="1"/>
    <col min="11277" max="11277" width="2.109375" style="1" customWidth="1"/>
    <col min="11278" max="11278" width="3.88671875" style="1" customWidth="1"/>
    <col min="11279" max="11279" width="13.33203125" style="1" customWidth="1"/>
    <col min="11280" max="11280" width="0.5546875" style="1" customWidth="1"/>
    <col min="11281" max="11281" width="8.88671875" style="1"/>
    <col min="11282" max="11282" width="9.77734375" style="1" customWidth="1"/>
    <col min="11283" max="11521" width="8.88671875" style="1"/>
    <col min="11522" max="11523" width="8.77734375" style="1" customWidth="1"/>
    <col min="11524" max="11524" width="10" style="1" customWidth="1"/>
    <col min="11525" max="11527" width="8.77734375" style="1" customWidth="1"/>
    <col min="11528" max="11528" width="5.33203125" style="1" customWidth="1"/>
    <col min="11529" max="11529" width="22.109375" style="1" customWidth="1"/>
    <col min="11530" max="11530" width="10.33203125" style="1" customWidth="1"/>
    <col min="11531" max="11531" width="2.109375" style="1" customWidth="1"/>
    <col min="11532" max="11532" width="3.88671875" style="1" customWidth="1"/>
    <col min="11533" max="11533" width="2.109375" style="1" customWidth="1"/>
    <col min="11534" max="11534" width="3.88671875" style="1" customWidth="1"/>
    <col min="11535" max="11535" width="13.33203125" style="1" customWidth="1"/>
    <col min="11536" max="11536" width="0.5546875" style="1" customWidth="1"/>
    <col min="11537" max="11537" width="8.88671875" style="1"/>
    <col min="11538" max="11538" width="9.77734375" style="1" customWidth="1"/>
    <col min="11539" max="11777" width="8.88671875" style="1"/>
    <col min="11778" max="11779" width="8.77734375" style="1" customWidth="1"/>
    <col min="11780" max="11780" width="10" style="1" customWidth="1"/>
    <col min="11781" max="11783" width="8.77734375" style="1" customWidth="1"/>
    <col min="11784" max="11784" width="5.33203125" style="1" customWidth="1"/>
    <col min="11785" max="11785" width="22.109375" style="1" customWidth="1"/>
    <col min="11786" max="11786" width="10.33203125" style="1" customWidth="1"/>
    <col min="11787" max="11787" width="2.109375" style="1" customWidth="1"/>
    <col min="11788" max="11788" width="3.88671875" style="1" customWidth="1"/>
    <col min="11789" max="11789" width="2.109375" style="1" customWidth="1"/>
    <col min="11790" max="11790" width="3.88671875" style="1" customWidth="1"/>
    <col min="11791" max="11791" width="13.33203125" style="1" customWidth="1"/>
    <col min="11792" max="11792" width="0.5546875" style="1" customWidth="1"/>
    <col min="11793" max="11793" width="8.88671875" style="1"/>
    <col min="11794" max="11794" width="9.77734375" style="1" customWidth="1"/>
    <col min="11795" max="12033" width="8.88671875" style="1"/>
    <col min="12034" max="12035" width="8.77734375" style="1" customWidth="1"/>
    <col min="12036" max="12036" width="10" style="1" customWidth="1"/>
    <col min="12037" max="12039" width="8.77734375" style="1" customWidth="1"/>
    <col min="12040" max="12040" width="5.33203125" style="1" customWidth="1"/>
    <col min="12041" max="12041" width="22.109375" style="1" customWidth="1"/>
    <col min="12042" max="12042" width="10.33203125" style="1" customWidth="1"/>
    <col min="12043" max="12043" width="2.109375" style="1" customWidth="1"/>
    <col min="12044" max="12044" width="3.88671875" style="1" customWidth="1"/>
    <col min="12045" max="12045" width="2.109375" style="1" customWidth="1"/>
    <col min="12046" max="12046" width="3.88671875" style="1" customWidth="1"/>
    <col min="12047" max="12047" width="13.33203125" style="1" customWidth="1"/>
    <col min="12048" max="12048" width="0.5546875" style="1" customWidth="1"/>
    <col min="12049" max="12049" width="8.88671875" style="1"/>
    <col min="12050" max="12050" width="9.77734375" style="1" customWidth="1"/>
    <col min="12051" max="12289" width="8.88671875" style="1"/>
    <col min="12290" max="12291" width="8.77734375" style="1" customWidth="1"/>
    <col min="12292" max="12292" width="10" style="1" customWidth="1"/>
    <col min="12293" max="12295" width="8.77734375" style="1" customWidth="1"/>
    <col min="12296" max="12296" width="5.33203125" style="1" customWidth="1"/>
    <col min="12297" max="12297" width="22.109375" style="1" customWidth="1"/>
    <col min="12298" max="12298" width="10.33203125" style="1" customWidth="1"/>
    <col min="12299" max="12299" width="2.109375" style="1" customWidth="1"/>
    <col min="12300" max="12300" width="3.88671875" style="1" customWidth="1"/>
    <col min="12301" max="12301" width="2.109375" style="1" customWidth="1"/>
    <col min="12302" max="12302" width="3.88671875" style="1" customWidth="1"/>
    <col min="12303" max="12303" width="13.33203125" style="1" customWidth="1"/>
    <col min="12304" max="12304" width="0.5546875" style="1" customWidth="1"/>
    <col min="12305" max="12305" width="8.88671875" style="1"/>
    <col min="12306" max="12306" width="9.77734375" style="1" customWidth="1"/>
    <col min="12307" max="12545" width="8.88671875" style="1"/>
    <col min="12546" max="12547" width="8.77734375" style="1" customWidth="1"/>
    <col min="12548" max="12548" width="10" style="1" customWidth="1"/>
    <col min="12549" max="12551" width="8.77734375" style="1" customWidth="1"/>
    <col min="12552" max="12552" width="5.33203125" style="1" customWidth="1"/>
    <col min="12553" max="12553" width="22.109375" style="1" customWidth="1"/>
    <col min="12554" max="12554" width="10.33203125" style="1" customWidth="1"/>
    <col min="12555" max="12555" width="2.109375" style="1" customWidth="1"/>
    <col min="12556" max="12556" width="3.88671875" style="1" customWidth="1"/>
    <col min="12557" max="12557" width="2.109375" style="1" customWidth="1"/>
    <col min="12558" max="12558" width="3.88671875" style="1" customWidth="1"/>
    <col min="12559" max="12559" width="13.33203125" style="1" customWidth="1"/>
    <col min="12560" max="12560" width="0.5546875" style="1" customWidth="1"/>
    <col min="12561" max="12561" width="8.88671875" style="1"/>
    <col min="12562" max="12562" width="9.77734375" style="1" customWidth="1"/>
    <col min="12563" max="12801" width="8.88671875" style="1"/>
    <col min="12802" max="12803" width="8.77734375" style="1" customWidth="1"/>
    <col min="12804" max="12804" width="10" style="1" customWidth="1"/>
    <col min="12805" max="12807" width="8.77734375" style="1" customWidth="1"/>
    <col min="12808" max="12808" width="5.33203125" style="1" customWidth="1"/>
    <col min="12809" max="12809" width="22.109375" style="1" customWidth="1"/>
    <col min="12810" max="12810" width="10.33203125" style="1" customWidth="1"/>
    <col min="12811" max="12811" width="2.109375" style="1" customWidth="1"/>
    <col min="12812" max="12812" width="3.88671875" style="1" customWidth="1"/>
    <col min="12813" max="12813" width="2.109375" style="1" customWidth="1"/>
    <col min="12814" max="12814" width="3.88671875" style="1" customWidth="1"/>
    <col min="12815" max="12815" width="13.33203125" style="1" customWidth="1"/>
    <col min="12816" max="12816" width="0.5546875" style="1" customWidth="1"/>
    <col min="12817" max="12817" width="8.88671875" style="1"/>
    <col min="12818" max="12818" width="9.77734375" style="1" customWidth="1"/>
    <col min="12819" max="13057" width="8.88671875" style="1"/>
    <col min="13058" max="13059" width="8.77734375" style="1" customWidth="1"/>
    <col min="13060" max="13060" width="10" style="1" customWidth="1"/>
    <col min="13061" max="13063" width="8.77734375" style="1" customWidth="1"/>
    <col min="13064" max="13064" width="5.33203125" style="1" customWidth="1"/>
    <col min="13065" max="13065" width="22.109375" style="1" customWidth="1"/>
    <col min="13066" max="13066" width="10.33203125" style="1" customWidth="1"/>
    <col min="13067" max="13067" width="2.109375" style="1" customWidth="1"/>
    <col min="13068" max="13068" width="3.88671875" style="1" customWidth="1"/>
    <col min="13069" max="13069" width="2.109375" style="1" customWidth="1"/>
    <col min="13070" max="13070" width="3.88671875" style="1" customWidth="1"/>
    <col min="13071" max="13071" width="13.33203125" style="1" customWidth="1"/>
    <col min="13072" max="13072" width="0.5546875" style="1" customWidth="1"/>
    <col min="13073" max="13073" width="8.88671875" style="1"/>
    <col min="13074" max="13074" width="9.77734375" style="1" customWidth="1"/>
    <col min="13075" max="13313" width="8.88671875" style="1"/>
    <col min="13314" max="13315" width="8.77734375" style="1" customWidth="1"/>
    <col min="13316" max="13316" width="10" style="1" customWidth="1"/>
    <col min="13317" max="13319" width="8.77734375" style="1" customWidth="1"/>
    <col min="13320" max="13320" width="5.33203125" style="1" customWidth="1"/>
    <col min="13321" max="13321" width="22.109375" style="1" customWidth="1"/>
    <col min="13322" max="13322" width="10.33203125" style="1" customWidth="1"/>
    <col min="13323" max="13323" width="2.109375" style="1" customWidth="1"/>
    <col min="13324" max="13324" width="3.88671875" style="1" customWidth="1"/>
    <col min="13325" max="13325" width="2.109375" style="1" customWidth="1"/>
    <col min="13326" max="13326" width="3.88671875" style="1" customWidth="1"/>
    <col min="13327" max="13327" width="13.33203125" style="1" customWidth="1"/>
    <col min="13328" max="13328" width="0.5546875" style="1" customWidth="1"/>
    <col min="13329" max="13329" width="8.88671875" style="1"/>
    <col min="13330" max="13330" width="9.77734375" style="1" customWidth="1"/>
    <col min="13331" max="13569" width="8.88671875" style="1"/>
    <col min="13570" max="13571" width="8.77734375" style="1" customWidth="1"/>
    <col min="13572" max="13572" width="10" style="1" customWidth="1"/>
    <col min="13573" max="13575" width="8.77734375" style="1" customWidth="1"/>
    <col min="13576" max="13576" width="5.33203125" style="1" customWidth="1"/>
    <col min="13577" max="13577" width="22.109375" style="1" customWidth="1"/>
    <col min="13578" max="13578" width="10.33203125" style="1" customWidth="1"/>
    <col min="13579" max="13579" width="2.109375" style="1" customWidth="1"/>
    <col min="13580" max="13580" width="3.88671875" style="1" customWidth="1"/>
    <col min="13581" max="13581" width="2.109375" style="1" customWidth="1"/>
    <col min="13582" max="13582" width="3.88671875" style="1" customWidth="1"/>
    <col min="13583" max="13583" width="13.33203125" style="1" customWidth="1"/>
    <col min="13584" max="13584" width="0.5546875" style="1" customWidth="1"/>
    <col min="13585" max="13585" width="8.88671875" style="1"/>
    <col min="13586" max="13586" width="9.77734375" style="1" customWidth="1"/>
    <col min="13587" max="13825" width="8.88671875" style="1"/>
    <col min="13826" max="13827" width="8.77734375" style="1" customWidth="1"/>
    <col min="13828" max="13828" width="10" style="1" customWidth="1"/>
    <col min="13829" max="13831" width="8.77734375" style="1" customWidth="1"/>
    <col min="13832" max="13832" width="5.33203125" style="1" customWidth="1"/>
    <col min="13833" max="13833" width="22.109375" style="1" customWidth="1"/>
    <col min="13834" max="13834" width="10.33203125" style="1" customWidth="1"/>
    <col min="13835" max="13835" width="2.109375" style="1" customWidth="1"/>
    <col min="13836" max="13836" width="3.88671875" style="1" customWidth="1"/>
    <col min="13837" max="13837" width="2.109375" style="1" customWidth="1"/>
    <col min="13838" max="13838" width="3.88671875" style="1" customWidth="1"/>
    <col min="13839" max="13839" width="13.33203125" style="1" customWidth="1"/>
    <col min="13840" max="13840" width="0.5546875" style="1" customWidth="1"/>
    <col min="13841" max="13841" width="8.88671875" style="1"/>
    <col min="13842" max="13842" width="9.77734375" style="1" customWidth="1"/>
    <col min="13843" max="14081" width="8.88671875" style="1"/>
    <col min="14082" max="14083" width="8.77734375" style="1" customWidth="1"/>
    <col min="14084" max="14084" width="10" style="1" customWidth="1"/>
    <col min="14085" max="14087" width="8.77734375" style="1" customWidth="1"/>
    <col min="14088" max="14088" width="5.33203125" style="1" customWidth="1"/>
    <col min="14089" max="14089" width="22.109375" style="1" customWidth="1"/>
    <col min="14090" max="14090" width="10.33203125" style="1" customWidth="1"/>
    <col min="14091" max="14091" width="2.109375" style="1" customWidth="1"/>
    <col min="14092" max="14092" width="3.88671875" style="1" customWidth="1"/>
    <col min="14093" max="14093" width="2.109375" style="1" customWidth="1"/>
    <col min="14094" max="14094" width="3.88671875" style="1" customWidth="1"/>
    <col min="14095" max="14095" width="13.33203125" style="1" customWidth="1"/>
    <col min="14096" max="14096" width="0.5546875" style="1" customWidth="1"/>
    <col min="14097" max="14097" width="8.88671875" style="1"/>
    <col min="14098" max="14098" width="9.77734375" style="1" customWidth="1"/>
    <col min="14099" max="14337" width="8.88671875" style="1"/>
    <col min="14338" max="14339" width="8.77734375" style="1" customWidth="1"/>
    <col min="14340" max="14340" width="10" style="1" customWidth="1"/>
    <col min="14341" max="14343" width="8.77734375" style="1" customWidth="1"/>
    <col min="14344" max="14344" width="5.33203125" style="1" customWidth="1"/>
    <col min="14345" max="14345" width="22.109375" style="1" customWidth="1"/>
    <col min="14346" max="14346" width="10.33203125" style="1" customWidth="1"/>
    <col min="14347" max="14347" width="2.109375" style="1" customWidth="1"/>
    <col min="14348" max="14348" width="3.88671875" style="1" customWidth="1"/>
    <col min="14349" max="14349" width="2.109375" style="1" customWidth="1"/>
    <col min="14350" max="14350" width="3.88671875" style="1" customWidth="1"/>
    <col min="14351" max="14351" width="13.33203125" style="1" customWidth="1"/>
    <col min="14352" max="14352" width="0.5546875" style="1" customWidth="1"/>
    <col min="14353" max="14353" width="8.88671875" style="1"/>
    <col min="14354" max="14354" width="9.77734375" style="1" customWidth="1"/>
    <col min="14355" max="14593" width="8.88671875" style="1"/>
    <col min="14594" max="14595" width="8.77734375" style="1" customWidth="1"/>
    <col min="14596" max="14596" width="10" style="1" customWidth="1"/>
    <col min="14597" max="14599" width="8.77734375" style="1" customWidth="1"/>
    <col min="14600" max="14600" width="5.33203125" style="1" customWidth="1"/>
    <col min="14601" max="14601" width="22.109375" style="1" customWidth="1"/>
    <col min="14602" max="14602" width="10.33203125" style="1" customWidth="1"/>
    <col min="14603" max="14603" width="2.109375" style="1" customWidth="1"/>
    <col min="14604" max="14604" width="3.88671875" style="1" customWidth="1"/>
    <col min="14605" max="14605" width="2.109375" style="1" customWidth="1"/>
    <col min="14606" max="14606" width="3.88671875" style="1" customWidth="1"/>
    <col min="14607" max="14607" width="13.33203125" style="1" customWidth="1"/>
    <col min="14608" max="14608" width="0.5546875" style="1" customWidth="1"/>
    <col min="14609" max="14609" width="8.88671875" style="1"/>
    <col min="14610" max="14610" width="9.77734375" style="1" customWidth="1"/>
    <col min="14611" max="14849" width="8.88671875" style="1"/>
    <col min="14850" max="14851" width="8.77734375" style="1" customWidth="1"/>
    <col min="14852" max="14852" width="10" style="1" customWidth="1"/>
    <col min="14853" max="14855" width="8.77734375" style="1" customWidth="1"/>
    <col min="14856" max="14856" width="5.33203125" style="1" customWidth="1"/>
    <col min="14857" max="14857" width="22.109375" style="1" customWidth="1"/>
    <col min="14858" max="14858" width="10.33203125" style="1" customWidth="1"/>
    <col min="14859" max="14859" width="2.109375" style="1" customWidth="1"/>
    <col min="14860" max="14860" width="3.88671875" style="1" customWidth="1"/>
    <col min="14861" max="14861" width="2.109375" style="1" customWidth="1"/>
    <col min="14862" max="14862" width="3.88671875" style="1" customWidth="1"/>
    <col min="14863" max="14863" width="13.33203125" style="1" customWidth="1"/>
    <col min="14864" max="14864" width="0.5546875" style="1" customWidth="1"/>
    <col min="14865" max="14865" width="8.88671875" style="1"/>
    <col min="14866" max="14866" width="9.77734375" style="1" customWidth="1"/>
    <col min="14867" max="15105" width="8.88671875" style="1"/>
    <col min="15106" max="15107" width="8.77734375" style="1" customWidth="1"/>
    <col min="15108" max="15108" width="10" style="1" customWidth="1"/>
    <col min="15109" max="15111" width="8.77734375" style="1" customWidth="1"/>
    <col min="15112" max="15112" width="5.33203125" style="1" customWidth="1"/>
    <col min="15113" max="15113" width="22.109375" style="1" customWidth="1"/>
    <col min="15114" max="15114" width="10.33203125" style="1" customWidth="1"/>
    <col min="15115" max="15115" width="2.109375" style="1" customWidth="1"/>
    <col min="15116" max="15116" width="3.88671875" style="1" customWidth="1"/>
    <col min="15117" max="15117" width="2.109375" style="1" customWidth="1"/>
    <col min="15118" max="15118" width="3.88671875" style="1" customWidth="1"/>
    <col min="15119" max="15119" width="13.33203125" style="1" customWidth="1"/>
    <col min="15120" max="15120" width="0.5546875" style="1" customWidth="1"/>
    <col min="15121" max="15121" width="8.88671875" style="1"/>
    <col min="15122" max="15122" width="9.77734375" style="1" customWidth="1"/>
    <col min="15123" max="15361" width="8.88671875" style="1"/>
    <col min="15362" max="15363" width="8.77734375" style="1" customWidth="1"/>
    <col min="15364" max="15364" width="10" style="1" customWidth="1"/>
    <col min="15365" max="15367" width="8.77734375" style="1" customWidth="1"/>
    <col min="15368" max="15368" width="5.33203125" style="1" customWidth="1"/>
    <col min="15369" max="15369" width="22.109375" style="1" customWidth="1"/>
    <col min="15370" max="15370" width="10.33203125" style="1" customWidth="1"/>
    <col min="15371" max="15371" width="2.109375" style="1" customWidth="1"/>
    <col min="15372" max="15372" width="3.88671875" style="1" customWidth="1"/>
    <col min="15373" max="15373" width="2.109375" style="1" customWidth="1"/>
    <col min="15374" max="15374" width="3.88671875" style="1" customWidth="1"/>
    <col min="15375" max="15375" width="13.33203125" style="1" customWidth="1"/>
    <col min="15376" max="15376" width="0.5546875" style="1" customWidth="1"/>
    <col min="15377" max="15377" width="8.88671875" style="1"/>
    <col min="15378" max="15378" width="9.77734375" style="1" customWidth="1"/>
    <col min="15379" max="15617" width="8.88671875" style="1"/>
    <col min="15618" max="15619" width="8.77734375" style="1" customWidth="1"/>
    <col min="15620" max="15620" width="10" style="1" customWidth="1"/>
    <col min="15621" max="15623" width="8.77734375" style="1" customWidth="1"/>
    <col min="15624" max="15624" width="5.33203125" style="1" customWidth="1"/>
    <col min="15625" max="15625" width="22.109375" style="1" customWidth="1"/>
    <col min="15626" max="15626" width="10.33203125" style="1" customWidth="1"/>
    <col min="15627" max="15627" width="2.109375" style="1" customWidth="1"/>
    <col min="15628" max="15628" width="3.88671875" style="1" customWidth="1"/>
    <col min="15629" max="15629" width="2.109375" style="1" customWidth="1"/>
    <col min="15630" max="15630" width="3.88671875" style="1" customWidth="1"/>
    <col min="15631" max="15631" width="13.33203125" style="1" customWidth="1"/>
    <col min="15632" max="15632" width="0.5546875" style="1" customWidth="1"/>
    <col min="15633" max="15633" width="8.88671875" style="1"/>
    <col min="15634" max="15634" width="9.77734375" style="1" customWidth="1"/>
    <col min="15635" max="15873" width="8.88671875" style="1"/>
    <col min="15874" max="15875" width="8.77734375" style="1" customWidth="1"/>
    <col min="15876" max="15876" width="10" style="1" customWidth="1"/>
    <col min="15877" max="15879" width="8.77734375" style="1" customWidth="1"/>
    <col min="15880" max="15880" width="5.33203125" style="1" customWidth="1"/>
    <col min="15881" max="15881" width="22.109375" style="1" customWidth="1"/>
    <col min="15882" max="15882" width="10.33203125" style="1" customWidth="1"/>
    <col min="15883" max="15883" width="2.109375" style="1" customWidth="1"/>
    <col min="15884" max="15884" width="3.88671875" style="1" customWidth="1"/>
    <col min="15885" max="15885" width="2.109375" style="1" customWidth="1"/>
    <col min="15886" max="15886" width="3.88671875" style="1" customWidth="1"/>
    <col min="15887" max="15887" width="13.33203125" style="1" customWidth="1"/>
    <col min="15888" max="15888" width="0.5546875" style="1" customWidth="1"/>
    <col min="15889" max="15889" width="8.88671875" style="1"/>
    <col min="15890" max="15890" width="9.77734375" style="1" customWidth="1"/>
    <col min="15891" max="16129" width="8.88671875" style="1"/>
    <col min="16130" max="16131" width="8.77734375" style="1" customWidth="1"/>
    <col min="16132" max="16132" width="10" style="1" customWidth="1"/>
    <col min="16133" max="16135" width="8.77734375" style="1" customWidth="1"/>
    <col min="16136" max="16136" width="5.33203125" style="1" customWidth="1"/>
    <col min="16137" max="16137" width="22.109375" style="1" customWidth="1"/>
    <col min="16138" max="16138" width="10.33203125" style="1" customWidth="1"/>
    <col min="16139" max="16139" width="2.109375" style="1" customWidth="1"/>
    <col min="16140" max="16140" width="3.88671875" style="1" customWidth="1"/>
    <col min="16141" max="16141" width="2.109375" style="1" customWidth="1"/>
    <col min="16142" max="16142" width="3.88671875" style="1" customWidth="1"/>
    <col min="16143" max="16143" width="13.33203125" style="1" customWidth="1"/>
    <col min="16144" max="16144" width="0.5546875" style="1" customWidth="1"/>
    <col min="16145" max="16145" width="8.88671875" style="1"/>
    <col min="16146" max="16146" width="9.77734375" style="1" customWidth="1"/>
    <col min="16147" max="16384" width="8.88671875" style="1"/>
  </cols>
  <sheetData>
    <row r="1" spans="1:23" ht="30" customHeight="1" x14ac:dyDescent="0.15">
      <c r="A1" s="476" t="s">
        <v>316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31"/>
    </row>
    <row r="2" spans="1:23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1"/>
      <c r="O2" s="34"/>
      <c r="P2" s="31"/>
    </row>
    <row r="3" spans="1:23" ht="15" customHeight="1" x14ac:dyDescent="0.15">
      <c r="A3" s="442" t="s">
        <v>188</v>
      </c>
      <c r="B3" s="442"/>
      <c r="C3" s="442"/>
      <c r="D3" s="3"/>
      <c r="E3" s="103" t="s">
        <v>189</v>
      </c>
      <c r="F3" s="104">
        <f>'하회원入 '!E6-하회원出!E6</f>
        <v>0</v>
      </c>
      <c r="G3" s="477" t="s">
        <v>190</v>
      </c>
      <c r="H3" s="477"/>
      <c r="I3" s="477"/>
      <c r="J3" s="477"/>
      <c r="K3" s="477"/>
      <c r="L3" s="477"/>
      <c r="M3" s="477"/>
      <c r="N3" s="477"/>
      <c r="O3" s="477"/>
    </row>
    <row r="4" spans="1:23" s="7" customFormat="1" ht="24.95" customHeight="1" x14ac:dyDescent="0.15">
      <c r="A4" s="443" t="s">
        <v>71</v>
      </c>
      <c r="B4" s="443"/>
      <c r="C4" s="443"/>
      <c r="D4" s="444" t="s">
        <v>309</v>
      </c>
      <c r="E4" s="444" t="s">
        <v>317</v>
      </c>
      <c r="F4" s="517" t="s">
        <v>72</v>
      </c>
      <c r="G4" s="519" t="s">
        <v>191</v>
      </c>
      <c r="H4" s="443"/>
      <c r="I4" s="443"/>
      <c r="J4" s="443"/>
      <c r="K4" s="443"/>
      <c r="L4" s="443"/>
      <c r="M4" s="443"/>
      <c r="N4" s="443"/>
      <c r="O4" s="443"/>
      <c r="Q4" s="310"/>
      <c r="R4" s="310"/>
      <c r="S4" s="310"/>
      <c r="T4" s="84"/>
    </row>
    <row r="5" spans="1:23" s="7" customFormat="1" ht="24.95" customHeight="1" x14ac:dyDescent="0.15">
      <c r="A5" s="312" t="s">
        <v>73</v>
      </c>
      <c r="B5" s="312" t="s">
        <v>74</v>
      </c>
      <c r="C5" s="312" t="s">
        <v>75</v>
      </c>
      <c r="D5" s="516"/>
      <c r="E5" s="516"/>
      <c r="F5" s="518"/>
      <c r="G5" s="520"/>
      <c r="H5" s="520"/>
      <c r="I5" s="520"/>
      <c r="J5" s="520"/>
      <c r="K5" s="520"/>
      <c r="L5" s="520"/>
      <c r="M5" s="520"/>
      <c r="N5" s="520"/>
      <c r="O5" s="520"/>
      <c r="Q5" s="314">
        <f>Q7-'하회원入 '!S5</f>
        <v>0</v>
      </c>
      <c r="R5" s="314">
        <f>R7-'하회원入 '!T5</f>
        <v>0</v>
      </c>
      <c r="S5" s="314">
        <f>S7-'하회원入 '!U5</f>
        <v>0</v>
      </c>
      <c r="T5" s="314">
        <f>SUM(Q5:S5)</f>
        <v>0</v>
      </c>
    </row>
    <row r="6" spans="1:23" s="7" customFormat="1" ht="24.95" customHeight="1" x14ac:dyDescent="0.15">
      <c r="A6" s="485" t="s">
        <v>251</v>
      </c>
      <c r="B6" s="521"/>
      <c r="C6" s="522"/>
      <c r="D6" s="387">
        <f>SUM(D7,D125,D135,D174,D179,D187,D191)</f>
        <v>490500</v>
      </c>
      <c r="E6" s="387">
        <f>SUM(E7,E125,E135,E174,E179,E187,E191)</f>
        <v>480000</v>
      </c>
      <c r="F6" s="387">
        <f>E6-D6</f>
        <v>-10500</v>
      </c>
      <c r="G6" s="388"/>
      <c r="H6" s="389"/>
      <c r="I6" s="390"/>
      <c r="J6" s="390"/>
      <c r="K6" s="390"/>
      <c r="L6" s="390"/>
      <c r="M6" s="390"/>
      <c r="N6" s="390"/>
      <c r="O6" s="391"/>
      <c r="Q6" s="310" t="s">
        <v>54</v>
      </c>
      <c r="R6" s="310" t="s">
        <v>55</v>
      </c>
      <c r="S6" s="310" t="s">
        <v>192</v>
      </c>
      <c r="T6" s="84"/>
    </row>
    <row r="7" spans="1:23" s="7" customFormat="1" ht="18" customHeight="1" x14ac:dyDescent="0.15">
      <c r="A7" s="379" t="s">
        <v>30</v>
      </c>
      <c r="B7" s="207"/>
      <c r="C7" s="207" t="s">
        <v>3</v>
      </c>
      <c r="D7" s="211">
        <f>SUM(D8,D77,D86)</f>
        <v>391284</v>
      </c>
      <c r="E7" s="211">
        <f>SUM(E8,E77,E86)</f>
        <v>390230</v>
      </c>
      <c r="F7" s="211">
        <f>SUM(F8,F77,F86)</f>
        <v>-1054</v>
      </c>
      <c r="G7" s="209"/>
      <c r="H7" s="207"/>
      <c r="I7" s="214"/>
      <c r="J7" s="214"/>
      <c r="K7" s="214"/>
      <c r="L7" s="214"/>
      <c r="M7" s="214"/>
      <c r="N7" s="214"/>
      <c r="O7" s="221"/>
      <c r="Q7" s="314">
        <f>SUM(Q9:Q194)</f>
        <v>2300</v>
      </c>
      <c r="R7" s="314">
        <f>SUM(R9:R194)</f>
        <v>459942</v>
      </c>
      <c r="S7" s="314">
        <f>SUM(S9:S194)</f>
        <v>17758</v>
      </c>
      <c r="T7" s="314">
        <f>SUM(Q7:S7)</f>
        <v>480000</v>
      </c>
    </row>
    <row r="8" spans="1:23" s="7" customFormat="1" ht="18" customHeight="1" x14ac:dyDescent="0.15">
      <c r="A8" s="368" t="s">
        <v>30</v>
      </c>
      <c r="B8" s="379" t="s">
        <v>0</v>
      </c>
      <c r="C8" s="361" t="s">
        <v>11</v>
      </c>
      <c r="D8" s="211">
        <f>SUM(D9:D76)</f>
        <v>354273</v>
      </c>
      <c r="E8" s="211">
        <f>SUM(E9:E76)</f>
        <v>354989</v>
      </c>
      <c r="F8" s="211">
        <f>SUM(F9:F76)</f>
        <v>716</v>
      </c>
      <c r="G8" s="209"/>
      <c r="H8" s="207"/>
      <c r="I8" s="214"/>
      <c r="J8" s="214"/>
      <c r="K8" s="214"/>
      <c r="L8" s="214"/>
      <c r="M8" s="214"/>
      <c r="N8" s="214"/>
      <c r="O8" s="221"/>
      <c r="Q8" s="314"/>
      <c r="R8" s="314"/>
      <c r="S8" s="314"/>
      <c r="T8" s="314"/>
      <c r="U8" s="205"/>
      <c r="V8" s="205"/>
      <c r="W8" s="205"/>
    </row>
    <row r="9" spans="1:23" s="7" customFormat="1" ht="17.45" customHeight="1" x14ac:dyDescent="0.15">
      <c r="A9" s="368"/>
      <c r="B9" s="368" t="s">
        <v>214</v>
      </c>
      <c r="C9" s="508" t="s">
        <v>31</v>
      </c>
      <c r="D9" s="475">
        <v>257411</v>
      </c>
      <c r="E9" s="475">
        <f>ROUNDUP(O26/1000,)</f>
        <v>257195</v>
      </c>
      <c r="F9" s="475">
        <f>E9-D9</f>
        <v>-216</v>
      </c>
      <c r="G9" s="355"/>
      <c r="H9" s="357" t="s">
        <v>336</v>
      </c>
      <c r="I9" s="289"/>
      <c r="J9" s="298"/>
      <c r="K9" s="287"/>
      <c r="L9" s="298"/>
      <c r="M9" s="299"/>
      <c r="N9" s="299"/>
      <c r="O9" s="300"/>
      <c r="Q9" s="314"/>
      <c r="R9" s="314"/>
      <c r="S9" s="314"/>
      <c r="T9" s="314"/>
      <c r="U9" s="205"/>
      <c r="V9" s="205"/>
      <c r="W9" s="205"/>
    </row>
    <row r="10" spans="1:23" s="252" customFormat="1" ht="17.45" customHeight="1" x14ac:dyDescent="0.15">
      <c r="A10" s="368"/>
      <c r="B10" s="368"/>
      <c r="C10" s="469"/>
      <c r="D10" s="471"/>
      <c r="E10" s="471"/>
      <c r="F10" s="471"/>
      <c r="G10" s="282"/>
      <c r="H10" s="213" t="s">
        <v>335</v>
      </c>
      <c r="I10" s="289">
        <v>1300000</v>
      </c>
      <c r="J10" s="298" t="s">
        <v>6</v>
      </c>
      <c r="K10" s="287">
        <v>1</v>
      </c>
      <c r="L10" s="298" t="s">
        <v>6</v>
      </c>
      <c r="M10" s="299">
        <v>12</v>
      </c>
      <c r="N10" s="299" t="s">
        <v>351</v>
      </c>
      <c r="O10" s="300">
        <f t="shared" ref="O10" si="0">I10*M10*K10</f>
        <v>15600000</v>
      </c>
      <c r="Q10" s="314"/>
      <c r="R10" s="314"/>
      <c r="S10" s="314"/>
      <c r="T10" s="314"/>
    </row>
    <row r="11" spans="1:23" s="7" customFormat="1" ht="17.45" customHeight="1" x14ac:dyDescent="0.15">
      <c r="A11" s="368"/>
      <c r="B11" s="368"/>
      <c r="C11" s="469"/>
      <c r="D11" s="471"/>
      <c r="E11" s="471"/>
      <c r="F11" s="471"/>
      <c r="G11" s="282"/>
      <c r="H11" s="213" t="s">
        <v>297</v>
      </c>
      <c r="I11" s="289">
        <v>2373000</v>
      </c>
      <c r="J11" s="298" t="s">
        <v>6</v>
      </c>
      <c r="K11" s="287">
        <v>1</v>
      </c>
      <c r="L11" s="298" t="s">
        <v>6</v>
      </c>
      <c r="M11" s="299">
        <v>1</v>
      </c>
      <c r="N11" s="299" t="s">
        <v>351</v>
      </c>
      <c r="O11" s="300">
        <f t="shared" ref="O11:O13" si="1">I11*M11*K11</f>
        <v>2373000</v>
      </c>
      <c r="Q11" s="314"/>
      <c r="R11" s="314"/>
      <c r="S11" s="314"/>
      <c r="T11" s="314"/>
      <c r="U11" s="205"/>
      <c r="V11" s="205"/>
      <c r="W11" s="205"/>
    </row>
    <row r="12" spans="1:23" s="7" customFormat="1" ht="17.45" customHeight="1" x14ac:dyDescent="0.15">
      <c r="A12" s="368"/>
      <c r="B12" s="368"/>
      <c r="C12" s="469"/>
      <c r="D12" s="471"/>
      <c r="E12" s="471"/>
      <c r="F12" s="471"/>
      <c r="G12" s="362"/>
      <c r="H12" s="213" t="s">
        <v>252</v>
      </c>
      <c r="I12" s="289">
        <v>2436000</v>
      </c>
      <c r="J12" s="298" t="s">
        <v>6</v>
      </c>
      <c r="K12" s="287">
        <v>1</v>
      </c>
      <c r="L12" s="298" t="s">
        <v>6</v>
      </c>
      <c r="M12" s="299">
        <v>11</v>
      </c>
      <c r="N12" s="299" t="s">
        <v>351</v>
      </c>
      <c r="O12" s="300">
        <f t="shared" si="1"/>
        <v>26796000</v>
      </c>
      <c r="Q12" s="314"/>
      <c r="R12" s="314"/>
      <c r="S12" s="314"/>
      <c r="T12" s="314"/>
      <c r="U12" s="205"/>
      <c r="V12" s="205"/>
      <c r="W12" s="205"/>
    </row>
    <row r="13" spans="1:23" s="7" customFormat="1" ht="17.45" customHeight="1" x14ac:dyDescent="0.15">
      <c r="A13" s="368"/>
      <c r="B13" s="368"/>
      <c r="C13" s="469"/>
      <c r="D13" s="471"/>
      <c r="E13" s="471"/>
      <c r="F13" s="471"/>
      <c r="G13" s="362"/>
      <c r="H13" s="213" t="s">
        <v>253</v>
      </c>
      <c r="I13" s="289">
        <v>1643000</v>
      </c>
      <c r="J13" s="298" t="s">
        <v>6</v>
      </c>
      <c r="K13" s="287">
        <v>1</v>
      </c>
      <c r="L13" s="298" t="s">
        <v>6</v>
      </c>
      <c r="M13" s="299">
        <v>1</v>
      </c>
      <c r="N13" s="299" t="s">
        <v>351</v>
      </c>
      <c r="O13" s="300">
        <f t="shared" si="1"/>
        <v>1643000</v>
      </c>
      <c r="Q13" s="314"/>
      <c r="R13" s="314"/>
      <c r="S13" s="314"/>
      <c r="T13" s="314"/>
      <c r="U13" s="205"/>
      <c r="V13" s="205"/>
      <c r="W13" s="205"/>
    </row>
    <row r="14" spans="1:23" s="7" customFormat="1" ht="17.45" customHeight="1" x14ac:dyDescent="0.15">
      <c r="A14" s="368"/>
      <c r="B14" s="368"/>
      <c r="C14" s="469"/>
      <c r="D14" s="471"/>
      <c r="E14" s="471"/>
      <c r="F14" s="471"/>
      <c r="G14" s="362"/>
      <c r="H14" s="213" t="s">
        <v>254</v>
      </c>
      <c r="I14" s="289">
        <v>1684000</v>
      </c>
      <c r="J14" s="298" t="s">
        <v>6</v>
      </c>
      <c r="K14" s="287">
        <v>1</v>
      </c>
      <c r="L14" s="298" t="s">
        <v>6</v>
      </c>
      <c r="M14" s="299">
        <v>9</v>
      </c>
      <c r="N14" s="299" t="s">
        <v>351</v>
      </c>
      <c r="O14" s="300">
        <f>I14*M14*K14</f>
        <v>15156000</v>
      </c>
      <c r="Q14" s="314"/>
      <c r="R14" s="314"/>
      <c r="S14" s="314"/>
      <c r="T14" s="314"/>
      <c r="U14" s="205"/>
      <c r="V14" s="205"/>
      <c r="W14" s="205"/>
    </row>
    <row r="15" spans="1:23" s="252" customFormat="1" ht="17.45" customHeight="1" x14ac:dyDescent="0.15">
      <c r="A15" s="368"/>
      <c r="B15" s="368"/>
      <c r="C15" s="469"/>
      <c r="D15" s="471"/>
      <c r="E15" s="471"/>
      <c r="F15" s="471"/>
      <c r="G15" s="362"/>
      <c r="H15" s="213" t="s">
        <v>323</v>
      </c>
      <c r="I15" s="289">
        <v>1576000</v>
      </c>
      <c r="J15" s="298" t="s">
        <v>6</v>
      </c>
      <c r="K15" s="287">
        <v>1</v>
      </c>
      <c r="L15" s="298" t="s">
        <v>6</v>
      </c>
      <c r="M15" s="299">
        <v>2</v>
      </c>
      <c r="N15" s="299" t="s">
        <v>351</v>
      </c>
      <c r="O15" s="300">
        <f>I15*M15*K15</f>
        <v>3152000</v>
      </c>
      <c r="Q15" s="314"/>
      <c r="R15" s="314"/>
      <c r="S15" s="314"/>
      <c r="T15" s="314"/>
    </row>
    <row r="16" spans="1:23" s="252" customFormat="1" ht="17.45" customHeight="1" x14ac:dyDescent="0.15">
      <c r="A16" s="368"/>
      <c r="B16" s="368"/>
      <c r="C16" s="469"/>
      <c r="D16" s="471"/>
      <c r="E16" s="471"/>
      <c r="F16" s="471"/>
      <c r="G16" s="362"/>
      <c r="H16" s="213" t="s">
        <v>267</v>
      </c>
      <c r="I16" s="289">
        <v>1090000</v>
      </c>
      <c r="J16" s="298" t="s">
        <v>6</v>
      </c>
      <c r="K16" s="287">
        <v>1</v>
      </c>
      <c r="L16" s="298" t="s">
        <v>6</v>
      </c>
      <c r="M16" s="299">
        <v>2</v>
      </c>
      <c r="N16" s="299" t="s">
        <v>351</v>
      </c>
      <c r="O16" s="300">
        <f>I16*K16*M16</f>
        <v>2180000</v>
      </c>
      <c r="Q16" s="314"/>
      <c r="R16" s="314"/>
      <c r="S16" s="314"/>
      <c r="T16" s="314"/>
    </row>
    <row r="17" spans="1:23" s="252" customFormat="1" ht="17.45" customHeight="1" x14ac:dyDescent="0.15">
      <c r="A17" s="368"/>
      <c r="B17" s="368"/>
      <c r="C17" s="469"/>
      <c r="D17" s="471"/>
      <c r="E17" s="471"/>
      <c r="F17" s="471"/>
      <c r="G17" s="362"/>
      <c r="H17" s="213" t="s">
        <v>268</v>
      </c>
      <c r="I17" s="289">
        <v>819500</v>
      </c>
      <c r="J17" s="298" t="s">
        <v>6</v>
      </c>
      <c r="K17" s="287">
        <v>1</v>
      </c>
      <c r="L17" s="298" t="s">
        <v>6</v>
      </c>
      <c r="M17" s="299">
        <v>10</v>
      </c>
      <c r="N17" s="299" t="s">
        <v>351</v>
      </c>
      <c r="O17" s="300">
        <f>I17*K17*M17</f>
        <v>8195000</v>
      </c>
      <c r="Q17" s="314"/>
      <c r="R17" s="314"/>
      <c r="S17" s="314"/>
      <c r="T17" s="314"/>
    </row>
    <row r="18" spans="1:23" s="205" customFormat="1" ht="17.45" customHeight="1" x14ac:dyDescent="0.15">
      <c r="A18" s="368"/>
      <c r="B18" s="368"/>
      <c r="C18" s="469"/>
      <c r="D18" s="471"/>
      <c r="E18" s="471"/>
      <c r="F18" s="471"/>
      <c r="G18" s="362"/>
      <c r="H18" s="213" t="s">
        <v>103</v>
      </c>
      <c r="I18" s="289">
        <v>1300000</v>
      </c>
      <c r="J18" s="298" t="s">
        <v>6</v>
      </c>
      <c r="K18" s="287">
        <v>1</v>
      </c>
      <c r="L18" s="298" t="s">
        <v>6</v>
      </c>
      <c r="M18" s="299">
        <v>12</v>
      </c>
      <c r="N18" s="299" t="s">
        <v>351</v>
      </c>
      <c r="O18" s="300">
        <f t="shared" ref="O18" si="2">I18*M18*K18</f>
        <v>15600000</v>
      </c>
      <c r="Q18" s="314"/>
      <c r="R18" s="314"/>
      <c r="S18" s="314"/>
      <c r="T18" s="314"/>
    </row>
    <row r="19" spans="1:23" s="7" customFormat="1" ht="17.45" customHeight="1" x14ac:dyDescent="0.15">
      <c r="A19" s="368"/>
      <c r="B19" s="368"/>
      <c r="C19" s="469"/>
      <c r="D19" s="471"/>
      <c r="E19" s="471"/>
      <c r="F19" s="471"/>
      <c r="G19" s="362"/>
      <c r="H19" s="378" t="s">
        <v>103</v>
      </c>
      <c r="I19" s="289">
        <v>1200000</v>
      </c>
      <c r="J19" s="298" t="s">
        <v>6</v>
      </c>
      <c r="K19" s="287">
        <v>5</v>
      </c>
      <c r="L19" s="298" t="s">
        <v>6</v>
      </c>
      <c r="M19" s="299">
        <v>12</v>
      </c>
      <c r="N19" s="299" t="s">
        <v>351</v>
      </c>
      <c r="O19" s="300">
        <f t="shared" ref="O19" si="3">I19*M19*K19</f>
        <v>72000000</v>
      </c>
      <c r="Q19" s="314"/>
      <c r="R19" s="314"/>
      <c r="S19" s="314"/>
      <c r="T19" s="314"/>
      <c r="U19" s="205"/>
      <c r="V19" s="205"/>
      <c r="W19" s="205"/>
    </row>
    <row r="20" spans="1:23" s="7" customFormat="1" ht="17.45" customHeight="1" x14ac:dyDescent="0.15">
      <c r="A20" s="368"/>
      <c r="B20" s="368"/>
      <c r="C20" s="469"/>
      <c r="D20" s="471"/>
      <c r="E20" s="471"/>
      <c r="F20" s="471"/>
      <c r="G20" s="362"/>
      <c r="H20" s="378" t="s">
        <v>100</v>
      </c>
      <c r="I20" s="289">
        <v>6000000</v>
      </c>
      <c r="J20" s="298" t="s">
        <v>4</v>
      </c>
      <c r="K20" s="287"/>
      <c r="L20" s="298" t="s">
        <v>6</v>
      </c>
      <c r="M20" s="299">
        <v>12</v>
      </c>
      <c r="N20" s="299" t="s">
        <v>351</v>
      </c>
      <c r="O20" s="300">
        <f>I20*M20</f>
        <v>72000000</v>
      </c>
      <c r="Q20" s="314"/>
      <c r="R20" s="314"/>
      <c r="S20" s="314"/>
      <c r="T20" s="314"/>
      <c r="U20" s="205"/>
      <c r="V20" s="205"/>
      <c r="W20" s="205"/>
    </row>
    <row r="21" spans="1:23" s="7" customFormat="1" ht="17.45" customHeight="1" x14ac:dyDescent="0.15">
      <c r="A21" s="368"/>
      <c r="B21" s="368"/>
      <c r="C21" s="469"/>
      <c r="D21" s="471"/>
      <c r="E21" s="471"/>
      <c r="F21" s="471">
        <f>E21-D21</f>
        <v>0</v>
      </c>
      <c r="G21" s="362"/>
      <c r="H21" s="378" t="s">
        <v>104</v>
      </c>
      <c r="I21" s="289">
        <v>500000</v>
      </c>
      <c r="J21" s="298" t="s">
        <v>4</v>
      </c>
      <c r="K21" s="287"/>
      <c r="L21" s="298" t="s">
        <v>6</v>
      </c>
      <c r="M21" s="299">
        <v>12</v>
      </c>
      <c r="N21" s="299" t="s">
        <v>351</v>
      </c>
      <c r="O21" s="300">
        <f>I21*M21</f>
        <v>6000000</v>
      </c>
      <c r="Q21" s="314"/>
      <c r="R21" s="314"/>
      <c r="S21" s="314"/>
      <c r="T21" s="314"/>
      <c r="U21" s="205"/>
      <c r="V21" s="205"/>
      <c r="W21" s="205"/>
    </row>
    <row r="22" spans="1:23" s="7" customFormat="1" ht="17.45" customHeight="1" x14ac:dyDescent="0.15">
      <c r="A22" s="368"/>
      <c r="B22" s="368"/>
      <c r="C22" s="469"/>
      <c r="D22" s="471"/>
      <c r="E22" s="471"/>
      <c r="F22" s="471">
        <f>E22-D22</f>
        <v>0</v>
      </c>
      <c r="G22" s="212"/>
      <c r="H22" s="378" t="s">
        <v>105</v>
      </c>
      <c r="I22" s="289">
        <v>100000</v>
      </c>
      <c r="J22" s="298" t="s">
        <v>6</v>
      </c>
      <c r="K22" s="287">
        <v>1</v>
      </c>
      <c r="L22" s="298" t="s">
        <v>6</v>
      </c>
      <c r="M22" s="299">
        <v>12</v>
      </c>
      <c r="N22" s="299" t="s">
        <v>351</v>
      </c>
      <c r="O22" s="300">
        <f>I22*K22*M22</f>
        <v>1200000</v>
      </c>
      <c r="Q22" s="314"/>
      <c r="R22" s="314" t="s">
        <v>233</v>
      </c>
      <c r="S22" s="314"/>
      <c r="T22" s="314"/>
      <c r="U22" s="205"/>
      <c r="V22" s="205"/>
      <c r="W22" s="205"/>
    </row>
    <row r="23" spans="1:23" s="119" customFormat="1" ht="17.45" customHeight="1" x14ac:dyDescent="0.15">
      <c r="A23" s="368"/>
      <c r="B23" s="368"/>
      <c r="C23" s="469"/>
      <c r="D23" s="471"/>
      <c r="E23" s="471"/>
      <c r="F23" s="471"/>
      <c r="G23" s="212"/>
      <c r="H23" s="378" t="s">
        <v>218</v>
      </c>
      <c r="I23" s="289">
        <v>1200000</v>
      </c>
      <c r="J23" s="298" t="s">
        <v>6</v>
      </c>
      <c r="K23" s="287">
        <v>1</v>
      </c>
      <c r="L23" s="298" t="s">
        <v>6</v>
      </c>
      <c r="M23" s="299">
        <v>12</v>
      </c>
      <c r="N23" s="299" t="s">
        <v>351</v>
      </c>
      <c r="O23" s="300">
        <f>I23*K23*M23</f>
        <v>14400000</v>
      </c>
      <c r="Q23" s="314"/>
      <c r="R23" s="314"/>
      <c r="S23" s="314"/>
      <c r="T23" s="314"/>
      <c r="U23" s="205"/>
      <c r="V23" s="205"/>
      <c r="W23" s="205"/>
    </row>
    <row r="24" spans="1:23" s="252" customFormat="1" ht="17.45" customHeight="1" x14ac:dyDescent="0.15">
      <c r="A24" s="368"/>
      <c r="B24" s="368"/>
      <c r="C24" s="469"/>
      <c r="D24" s="471"/>
      <c r="E24" s="471"/>
      <c r="F24" s="471"/>
      <c r="G24" s="212"/>
      <c r="H24" s="378" t="s">
        <v>298</v>
      </c>
      <c r="I24" s="289">
        <v>900000</v>
      </c>
      <c r="J24" s="298" t="s">
        <v>6</v>
      </c>
      <c r="K24" s="287">
        <v>1</v>
      </c>
      <c r="L24" s="298" t="s">
        <v>6</v>
      </c>
      <c r="M24" s="299">
        <v>1</v>
      </c>
      <c r="N24" s="299" t="s">
        <v>351</v>
      </c>
      <c r="O24" s="300">
        <f>I24*K24*M24</f>
        <v>900000</v>
      </c>
      <c r="Q24" s="314"/>
      <c r="R24" s="314"/>
      <c r="S24" s="314"/>
      <c r="T24" s="314"/>
    </row>
    <row r="25" spans="1:23" s="7" customFormat="1" ht="17.45" customHeight="1" x14ac:dyDescent="0.15">
      <c r="A25" s="368"/>
      <c r="B25" s="368"/>
      <c r="C25" s="469"/>
      <c r="D25" s="471"/>
      <c r="E25" s="471"/>
      <c r="F25" s="471">
        <f>E25-D25</f>
        <v>0</v>
      </c>
      <c r="G25" s="164"/>
      <c r="H25" s="302" t="s">
        <v>4</v>
      </c>
      <c r="I25" s="523" t="s">
        <v>101</v>
      </c>
      <c r="J25" s="523"/>
      <c r="K25" s="523"/>
      <c r="L25" s="523"/>
      <c r="M25" s="523"/>
      <c r="N25" s="383"/>
      <c r="O25" s="303">
        <f>SUM(O9:O24)</f>
        <v>257195000</v>
      </c>
      <c r="Q25" s="314"/>
      <c r="R25" s="314"/>
      <c r="S25" s="314"/>
      <c r="T25" s="314"/>
      <c r="U25" s="205"/>
      <c r="V25" s="205"/>
      <c r="W25" s="205"/>
    </row>
    <row r="26" spans="1:23" s="119" customFormat="1" ht="17.45" customHeight="1" x14ac:dyDescent="0.15">
      <c r="A26" s="369"/>
      <c r="B26" s="369"/>
      <c r="C26" s="470"/>
      <c r="D26" s="472"/>
      <c r="E26" s="472"/>
      <c r="F26" s="472"/>
      <c r="G26" s="183"/>
      <c r="H26" s="292" t="s">
        <v>3</v>
      </c>
      <c r="I26" s="292"/>
      <c r="J26" s="292"/>
      <c r="K26" s="292"/>
      <c r="L26" s="292"/>
      <c r="M26" s="292"/>
      <c r="N26" s="292"/>
      <c r="O26" s="294">
        <f>SUM(O25)</f>
        <v>257195000</v>
      </c>
      <c r="Q26" s="314"/>
      <c r="R26" s="314">
        <v>254195</v>
      </c>
      <c r="S26" s="314">
        <v>3000</v>
      </c>
      <c r="T26" s="314"/>
      <c r="U26" s="205"/>
      <c r="V26" s="205"/>
      <c r="W26" s="205"/>
    </row>
    <row r="27" spans="1:23" s="119" customFormat="1" ht="18" customHeight="1" x14ac:dyDescent="0.15">
      <c r="A27" s="412" t="s">
        <v>30</v>
      </c>
      <c r="B27" s="412" t="s">
        <v>0</v>
      </c>
      <c r="C27" s="508" t="s">
        <v>49</v>
      </c>
      <c r="D27" s="527">
        <v>43269</v>
      </c>
      <c r="E27" s="527">
        <f>ROUNDUP(O61/1000,)</f>
        <v>44989</v>
      </c>
      <c r="F27" s="527">
        <f>E27-D27</f>
        <v>1720</v>
      </c>
      <c r="G27" s="384"/>
      <c r="H27" s="177" t="s">
        <v>336</v>
      </c>
      <c r="I27" s="290"/>
      <c r="J27" s="304"/>
      <c r="K27" s="288"/>
      <c r="L27" s="304"/>
      <c r="M27" s="227"/>
      <c r="N27" s="227"/>
      <c r="O27" s="178"/>
      <c r="Q27" s="314"/>
      <c r="R27" s="314"/>
      <c r="S27" s="314"/>
      <c r="T27" s="314"/>
      <c r="U27" s="205"/>
      <c r="V27" s="205"/>
      <c r="W27" s="205"/>
    </row>
    <row r="28" spans="1:23" s="252" customFormat="1" ht="18" customHeight="1" x14ac:dyDescent="0.15">
      <c r="A28" s="415"/>
      <c r="B28" s="415"/>
      <c r="C28" s="469"/>
      <c r="D28" s="528"/>
      <c r="E28" s="528"/>
      <c r="F28" s="528"/>
      <c r="G28" s="163"/>
      <c r="H28" s="356" t="s">
        <v>338</v>
      </c>
      <c r="I28" s="289"/>
      <c r="J28" s="298"/>
      <c r="K28" s="287"/>
      <c r="L28" s="298"/>
      <c r="M28" s="299"/>
      <c r="N28" s="299"/>
      <c r="O28" s="300"/>
      <c r="Q28" s="314"/>
      <c r="R28" s="314"/>
      <c r="S28" s="314"/>
      <c r="T28" s="314"/>
    </row>
    <row r="29" spans="1:23" s="252" customFormat="1" ht="18" customHeight="1" x14ac:dyDescent="0.15">
      <c r="A29" s="415"/>
      <c r="B29" s="415"/>
      <c r="C29" s="469"/>
      <c r="D29" s="528"/>
      <c r="E29" s="528"/>
      <c r="F29" s="528"/>
      <c r="G29" s="163"/>
      <c r="H29" s="218" t="s">
        <v>337</v>
      </c>
      <c r="I29" s="289">
        <v>170000</v>
      </c>
      <c r="J29" s="298" t="s">
        <v>6</v>
      </c>
      <c r="K29" s="287">
        <v>1</v>
      </c>
      <c r="L29" s="298" t="s">
        <v>6</v>
      </c>
      <c r="M29" s="299">
        <v>12</v>
      </c>
      <c r="N29" s="299" t="s">
        <v>351</v>
      </c>
      <c r="O29" s="300">
        <f>I29*M29*K29</f>
        <v>2040000</v>
      </c>
      <c r="Q29" s="314"/>
      <c r="R29" s="314"/>
      <c r="S29" s="314"/>
      <c r="T29" s="314"/>
    </row>
    <row r="30" spans="1:23" s="119" customFormat="1" ht="18" customHeight="1" x14ac:dyDescent="0.15">
      <c r="A30" s="409"/>
      <c r="B30" s="409"/>
      <c r="C30" s="469"/>
      <c r="D30" s="528"/>
      <c r="E30" s="528"/>
      <c r="F30" s="528"/>
      <c r="G30" s="163"/>
      <c r="H30" s="218" t="s">
        <v>255</v>
      </c>
      <c r="I30" s="289">
        <v>120000</v>
      </c>
      <c r="J30" s="298" t="s">
        <v>6</v>
      </c>
      <c r="K30" s="287">
        <v>0.7</v>
      </c>
      <c r="L30" s="298" t="s">
        <v>6</v>
      </c>
      <c r="M30" s="299">
        <v>10</v>
      </c>
      <c r="N30" s="299" t="s">
        <v>351</v>
      </c>
      <c r="O30" s="300">
        <f>I30*M30</f>
        <v>1200000</v>
      </c>
      <c r="Q30" s="314"/>
      <c r="R30" s="314"/>
      <c r="S30" s="314"/>
      <c r="T30" s="314"/>
      <c r="U30" s="205"/>
      <c r="V30" s="205"/>
      <c r="W30" s="205"/>
    </row>
    <row r="31" spans="1:23" s="252" customFormat="1" ht="18" customHeight="1" x14ac:dyDescent="0.15">
      <c r="A31" s="409"/>
      <c r="B31" s="409"/>
      <c r="C31" s="469"/>
      <c r="D31" s="528"/>
      <c r="E31" s="528"/>
      <c r="F31" s="528"/>
      <c r="G31" s="163"/>
      <c r="H31" s="218" t="s">
        <v>319</v>
      </c>
      <c r="I31" s="289">
        <v>120000</v>
      </c>
      <c r="J31" s="298" t="s">
        <v>6</v>
      </c>
      <c r="K31" s="287">
        <v>0.7</v>
      </c>
      <c r="L31" s="298" t="s">
        <v>6</v>
      </c>
      <c r="M31" s="299">
        <v>2</v>
      </c>
      <c r="N31" s="299" t="s">
        <v>351</v>
      </c>
      <c r="O31" s="300">
        <f>I31*M31</f>
        <v>240000</v>
      </c>
      <c r="Q31" s="314"/>
      <c r="R31" s="314"/>
      <c r="S31" s="314"/>
      <c r="T31" s="314"/>
    </row>
    <row r="32" spans="1:23" s="252" customFormat="1" ht="18" customHeight="1" x14ac:dyDescent="0.15">
      <c r="A32" s="415"/>
      <c r="B32" s="415"/>
      <c r="C32" s="469"/>
      <c r="D32" s="528"/>
      <c r="E32" s="528"/>
      <c r="F32" s="528"/>
      <c r="G32" s="163"/>
      <c r="H32" s="218" t="s">
        <v>272</v>
      </c>
      <c r="I32" s="289">
        <v>120000</v>
      </c>
      <c r="J32" s="298" t="s">
        <v>6</v>
      </c>
      <c r="K32" s="287">
        <v>1</v>
      </c>
      <c r="L32" s="298" t="s">
        <v>6</v>
      </c>
      <c r="M32" s="299">
        <v>10</v>
      </c>
      <c r="N32" s="299" t="s">
        <v>351</v>
      </c>
      <c r="O32" s="300">
        <f>I32*M32</f>
        <v>1200000</v>
      </c>
      <c r="Q32" s="314"/>
      <c r="R32" s="314"/>
      <c r="S32" s="314"/>
      <c r="T32" s="314"/>
    </row>
    <row r="33" spans="1:23" s="119" customFormat="1" ht="18" customHeight="1" x14ac:dyDescent="0.15">
      <c r="A33" s="409"/>
      <c r="B33" s="409"/>
      <c r="C33" s="469"/>
      <c r="D33" s="528"/>
      <c r="E33" s="528"/>
      <c r="F33" s="528"/>
      <c r="G33" s="163"/>
      <c r="H33" s="213" t="s">
        <v>106</v>
      </c>
      <c r="I33" s="289">
        <v>100000</v>
      </c>
      <c r="J33" s="298" t="s">
        <v>6</v>
      </c>
      <c r="K33" s="287">
        <v>6</v>
      </c>
      <c r="L33" s="298" t="s">
        <v>6</v>
      </c>
      <c r="M33" s="299">
        <v>12</v>
      </c>
      <c r="N33" s="299" t="s">
        <v>351</v>
      </c>
      <c r="O33" s="300">
        <f>I33*M33*K33</f>
        <v>7200000</v>
      </c>
      <c r="Q33" s="314"/>
      <c r="R33" s="314"/>
      <c r="S33" s="314"/>
      <c r="T33" s="314"/>
      <c r="U33" s="205"/>
      <c r="V33" s="205"/>
      <c r="W33" s="205"/>
    </row>
    <row r="34" spans="1:23" s="212" customFormat="1" ht="18" customHeight="1" x14ac:dyDescent="0.15">
      <c r="A34" s="415"/>
      <c r="B34" s="415"/>
      <c r="C34" s="469"/>
      <c r="D34" s="528"/>
      <c r="E34" s="528"/>
      <c r="F34" s="528"/>
      <c r="G34" s="163"/>
      <c r="H34" s="213" t="s">
        <v>107</v>
      </c>
      <c r="I34" s="289">
        <v>625</v>
      </c>
      <c r="J34" s="298" t="s">
        <v>6</v>
      </c>
      <c r="K34" s="524">
        <v>800</v>
      </c>
      <c r="L34" s="524"/>
      <c r="M34" s="299">
        <v>12</v>
      </c>
      <c r="N34" s="299" t="s">
        <v>351</v>
      </c>
      <c r="O34" s="300">
        <f>I34*K34*M34</f>
        <v>6000000</v>
      </c>
      <c r="Q34" s="316"/>
      <c r="R34" s="316"/>
      <c r="S34" s="316"/>
      <c r="T34" s="316"/>
    </row>
    <row r="35" spans="1:23" s="212" customFormat="1" ht="18" customHeight="1" x14ac:dyDescent="0.15">
      <c r="A35" s="415"/>
      <c r="B35" s="415"/>
      <c r="C35" s="469"/>
      <c r="D35" s="528"/>
      <c r="E35" s="528"/>
      <c r="F35" s="528"/>
      <c r="G35" s="163"/>
      <c r="H35" s="213" t="s">
        <v>108</v>
      </c>
      <c r="I35" s="289">
        <v>625</v>
      </c>
      <c r="J35" s="298" t="s">
        <v>6</v>
      </c>
      <c r="K35" s="524">
        <v>50</v>
      </c>
      <c r="L35" s="524"/>
      <c r="M35" s="299">
        <v>12</v>
      </c>
      <c r="N35" s="299" t="s">
        <v>351</v>
      </c>
      <c r="O35" s="300">
        <f>I35*K35*M35</f>
        <v>375000</v>
      </c>
      <c r="Q35" s="316"/>
      <c r="R35" s="316"/>
      <c r="S35" s="316"/>
      <c r="T35" s="316"/>
    </row>
    <row r="36" spans="1:23" s="212" customFormat="1" ht="18" customHeight="1" x14ac:dyDescent="0.15">
      <c r="A36" s="415"/>
      <c r="B36" s="415"/>
      <c r="C36" s="469"/>
      <c r="D36" s="528"/>
      <c r="E36" s="528"/>
      <c r="F36" s="528"/>
      <c r="G36" s="163"/>
      <c r="H36" s="213" t="s">
        <v>298</v>
      </c>
      <c r="I36" s="289"/>
      <c r="J36" s="298"/>
      <c r="K36" s="421"/>
      <c r="L36" s="421"/>
      <c r="M36" s="299"/>
      <c r="N36" s="299"/>
      <c r="O36" s="300">
        <v>282000</v>
      </c>
      <c r="Q36" s="316"/>
      <c r="R36" s="316"/>
      <c r="S36" s="316"/>
      <c r="T36" s="316"/>
    </row>
    <row r="37" spans="1:23" s="252" customFormat="1" ht="18" customHeight="1" x14ac:dyDescent="0.15">
      <c r="A37" s="409"/>
      <c r="B37" s="409"/>
      <c r="C37" s="469"/>
      <c r="D37" s="528"/>
      <c r="E37" s="528"/>
      <c r="F37" s="528"/>
      <c r="G37" s="163"/>
      <c r="H37" s="356" t="s">
        <v>339</v>
      </c>
      <c r="I37" s="289"/>
      <c r="J37" s="298"/>
      <c r="K37" s="287"/>
      <c r="L37" s="298"/>
      <c r="M37" s="176"/>
      <c r="N37" s="176"/>
      <c r="O37" s="300"/>
      <c r="Q37" s="314"/>
      <c r="R37" s="314"/>
      <c r="S37" s="316"/>
      <c r="T37" s="317"/>
      <c r="U37" s="223"/>
      <c r="V37" s="223"/>
      <c r="W37" s="223"/>
    </row>
    <row r="38" spans="1:23" s="252" customFormat="1" ht="18" customHeight="1" x14ac:dyDescent="0.15">
      <c r="A38" s="409"/>
      <c r="B38" s="409"/>
      <c r="C38" s="469"/>
      <c r="D38" s="528"/>
      <c r="E38" s="528"/>
      <c r="F38" s="528"/>
      <c r="G38" s="163"/>
      <c r="H38" s="213" t="s">
        <v>320</v>
      </c>
      <c r="I38" s="289">
        <f>I11*60%</f>
        <v>1423800</v>
      </c>
      <c r="J38" s="298" t="s">
        <v>6</v>
      </c>
      <c r="K38" s="287">
        <v>1</v>
      </c>
      <c r="L38" s="298" t="s">
        <v>6</v>
      </c>
      <c r="M38" s="176">
        <v>1</v>
      </c>
      <c r="N38" s="176" t="s">
        <v>351</v>
      </c>
      <c r="O38" s="300">
        <f>I38*M38*K38</f>
        <v>1423800</v>
      </c>
      <c r="Q38" s="314"/>
      <c r="R38" s="314"/>
      <c r="S38" s="316"/>
      <c r="T38" s="317"/>
      <c r="U38" s="223"/>
      <c r="V38" s="223"/>
      <c r="W38" s="223"/>
    </row>
    <row r="39" spans="1:23" s="7" customFormat="1" ht="18" customHeight="1" x14ac:dyDescent="0.15">
      <c r="A39" s="409"/>
      <c r="B39" s="409"/>
      <c r="C39" s="469"/>
      <c r="D39" s="528"/>
      <c r="E39" s="528"/>
      <c r="F39" s="528"/>
      <c r="G39" s="163"/>
      <c r="H39" s="213" t="s">
        <v>256</v>
      </c>
      <c r="I39" s="289">
        <f>I12*60%</f>
        <v>1461600</v>
      </c>
      <c r="J39" s="298" t="s">
        <v>6</v>
      </c>
      <c r="K39" s="287">
        <v>1</v>
      </c>
      <c r="L39" s="298" t="s">
        <v>6</v>
      </c>
      <c r="M39" s="176">
        <v>1</v>
      </c>
      <c r="N39" s="176" t="s">
        <v>351</v>
      </c>
      <c r="O39" s="300">
        <f t="shared" ref="O39:O40" si="4">I39*M39*K39</f>
        <v>1461600</v>
      </c>
      <c r="Q39" s="314"/>
      <c r="R39" s="314"/>
      <c r="S39" s="316"/>
      <c r="T39" s="317"/>
      <c r="U39" s="223"/>
      <c r="V39" s="223"/>
      <c r="W39" s="223"/>
    </row>
    <row r="40" spans="1:23" s="7" customFormat="1" ht="18" customHeight="1" x14ac:dyDescent="0.15">
      <c r="A40" s="409"/>
      <c r="B40" s="409"/>
      <c r="C40" s="469"/>
      <c r="D40" s="528"/>
      <c r="E40" s="528"/>
      <c r="F40" s="528"/>
      <c r="G40" s="163"/>
      <c r="H40" s="213" t="s">
        <v>257</v>
      </c>
      <c r="I40" s="289">
        <f>I14*60%</f>
        <v>1010400</v>
      </c>
      <c r="J40" s="298" t="s">
        <v>6</v>
      </c>
      <c r="K40" s="287">
        <v>1</v>
      </c>
      <c r="L40" s="298" t="s">
        <v>6</v>
      </c>
      <c r="M40" s="176">
        <v>2</v>
      </c>
      <c r="N40" s="176" t="s">
        <v>351</v>
      </c>
      <c r="O40" s="300">
        <f t="shared" si="4"/>
        <v>2020800</v>
      </c>
      <c r="Q40" s="314"/>
      <c r="R40" s="314"/>
      <c r="S40" s="316"/>
      <c r="T40" s="317"/>
      <c r="U40" s="223"/>
      <c r="V40" s="223"/>
      <c r="W40" s="223"/>
    </row>
    <row r="41" spans="1:23" s="252" customFormat="1" ht="18" customHeight="1" x14ac:dyDescent="0.15">
      <c r="A41" s="409"/>
      <c r="B41" s="409"/>
      <c r="C41" s="469"/>
      <c r="D41" s="528"/>
      <c r="E41" s="528"/>
      <c r="F41" s="528"/>
      <c r="G41" s="109"/>
      <c r="H41" s="213" t="s">
        <v>267</v>
      </c>
      <c r="I41" s="289">
        <f>I16*60%</f>
        <v>654000</v>
      </c>
      <c r="J41" s="298" t="s">
        <v>6</v>
      </c>
      <c r="K41" s="287">
        <v>1</v>
      </c>
      <c r="L41" s="298" t="s">
        <v>6</v>
      </c>
      <c r="M41" s="176">
        <v>1</v>
      </c>
      <c r="N41" s="176" t="s">
        <v>351</v>
      </c>
      <c r="O41" s="300">
        <f t="shared" ref="O41" si="5">I41*M41*K41</f>
        <v>654000</v>
      </c>
      <c r="Q41" s="314"/>
      <c r="R41" s="314"/>
      <c r="S41" s="316"/>
      <c r="T41" s="317"/>
      <c r="U41" s="223"/>
      <c r="V41" s="223"/>
      <c r="W41" s="223"/>
    </row>
    <row r="42" spans="1:23" s="252" customFormat="1" ht="18" customHeight="1" x14ac:dyDescent="0.15">
      <c r="A42" s="409"/>
      <c r="B42" s="409"/>
      <c r="C42" s="469"/>
      <c r="D42" s="528"/>
      <c r="E42" s="528"/>
      <c r="F42" s="528"/>
      <c r="G42" s="109"/>
      <c r="H42" s="213" t="s">
        <v>272</v>
      </c>
      <c r="I42" s="289">
        <f>I17*60%</f>
        <v>491700</v>
      </c>
      <c r="J42" s="298" t="s">
        <v>6</v>
      </c>
      <c r="K42" s="287">
        <v>1</v>
      </c>
      <c r="L42" s="298" t="s">
        <v>6</v>
      </c>
      <c r="M42" s="176">
        <v>1</v>
      </c>
      <c r="N42" s="176" t="s">
        <v>351</v>
      </c>
      <c r="O42" s="300">
        <f>I42*M42*K42+100</f>
        <v>491800</v>
      </c>
      <c r="Q42" s="314"/>
      <c r="R42" s="314"/>
      <c r="S42" s="316"/>
      <c r="T42" s="317"/>
      <c r="U42" s="223"/>
      <c r="V42" s="223"/>
      <c r="W42" s="223"/>
    </row>
    <row r="43" spans="1:23" s="7" customFormat="1" ht="18" customHeight="1" x14ac:dyDescent="0.15">
      <c r="A43" s="409"/>
      <c r="B43" s="409"/>
      <c r="C43" s="469"/>
      <c r="D43" s="528"/>
      <c r="E43" s="528"/>
      <c r="F43" s="528"/>
      <c r="G43" s="525"/>
      <c r="H43" s="356" t="s">
        <v>340</v>
      </c>
      <c r="I43" s="289"/>
      <c r="J43" s="298"/>
      <c r="K43" s="287"/>
      <c r="L43" s="298"/>
      <c r="M43" s="299"/>
      <c r="N43" s="299"/>
      <c r="O43" s="300"/>
      <c r="Q43" s="314"/>
      <c r="R43" s="314"/>
      <c r="S43" s="314"/>
      <c r="T43" s="314"/>
      <c r="U43" s="205"/>
      <c r="V43" s="205"/>
      <c r="W43" s="205"/>
    </row>
    <row r="44" spans="1:23" s="252" customFormat="1" ht="18" customHeight="1" x14ac:dyDescent="0.15">
      <c r="A44" s="409"/>
      <c r="B44" s="409"/>
      <c r="C44" s="469"/>
      <c r="D44" s="528"/>
      <c r="E44" s="528"/>
      <c r="F44" s="528"/>
      <c r="G44" s="526"/>
      <c r="H44" s="218" t="s">
        <v>337</v>
      </c>
      <c r="I44" s="289">
        <v>60000</v>
      </c>
      <c r="J44" s="298" t="s">
        <v>6</v>
      </c>
      <c r="K44" s="287">
        <v>1</v>
      </c>
      <c r="L44" s="298" t="s">
        <v>6</v>
      </c>
      <c r="M44" s="299">
        <v>12</v>
      </c>
      <c r="N44" s="299" t="s">
        <v>351</v>
      </c>
      <c r="O44" s="300">
        <f>I44*M44*K44</f>
        <v>720000</v>
      </c>
      <c r="Q44" s="314"/>
      <c r="R44" s="314"/>
      <c r="S44" s="314"/>
      <c r="T44" s="314"/>
    </row>
    <row r="45" spans="1:23" s="7" customFormat="1" ht="18" customHeight="1" x14ac:dyDescent="0.15">
      <c r="A45" s="409"/>
      <c r="B45" s="409"/>
      <c r="C45" s="469"/>
      <c r="D45" s="528"/>
      <c r="E45" s="528"/>
      <c r="F45" s="528"/>
      <c r="G45" s="420"/>
      <c r="H45" s="356" t="s">
        <v>342</v>
      </c>
      <c r="I45" s="289"/>
      <c r="J45" s="298"/>
      <c r="K45" s="287"/>
      <c r="L45" s="298"/>
      <c r="M45" s="299"/>
      <c r="N45" s="299"/>
      <c r="O45" s="300"/>
      <c r="Q45" s="314"/>
      <c r="R45" s="314"/>
      <c r="S45" s="314"/>
      <c r="T45" s="314"/>
      <c r="U45" s="205"/>
      <c r="V45" s="205"/>
      <c r="W45" s="205"/>
    </row>
    <row r="46" spans="1:23" s="252" customFormat="1" ht="18" customHeight="1" x14ac:dyDescent="0.15">
      <c r="A46" s="409"/>
      <c r="B46" s="409"/>
      <c r="C46" s="469"/>
      <c r="D46" s="528"/>
      <c r="E46" s="528"/>
      <c r="F46" s="528"/>
      <c r="G46" s="420"/>
      <c r="H46" s="414" t="s">
        <v>341</v>
      </c>
      <c r="I46" s="289">
        <v>200000</v>
      </c>
      <c r="J46" s="298" t="s">
        <v>6</v>
      </c>
      <c r="K46" s="287">
        <v>1</v>
      </c>
      <c r="L46" s="298" t="s">
        <v>6</v>
      </c>
      <c r="M46" s="299">
        <v>12</v>
      </c>
      <c r="N46" s="299" t="s">
        <v>351</v>
      </c>
      <c r="O46" s="300">
        <f>I46*M46*K46</f>
        <v>2400000</v>
      </c>
      <c r="Q46" s="314"/>
      <c r="R46" s="314"/>
      <c r="S46" s="314"/>
      <c r="T46" s="314"/>
    </row>
    <row r="47" spans="1:23" s="7" customFormat="1" ht="18" customHeight="1" x14ac:dyDescent="0.15">
      <c r="A47" s="415"/>
      <c r="B47" s="415"/>
      <c r="C47" s="469"/>
      <c r="D47" s="528"/>
      <c r="E47" s="528"/>
      <c r="F47" s="528"/>
      <c r="G47" s="513"/>
      <c r="H47" s="356" t="s">
        <v>344</v>
      </c>
      <c r="I47" s="289"/>
      <c r="J47" s="298"/>
      <c r="K47" s="287"/>
      <c r="L47" s="298"/>
      <c r="M47" s="299"/>
      <c r="N47" s="299"/>
      <c r="O47" s="300"/>
      <c r="Q47" s="314"/>
      <c r="R47" s="314"/>
      <c r="S47" s="314"/>
      <c r="T47" s="314"/>
      <c r="U47" s="205"/>
      <c r="V47" s="205"/>
      <c r="W47" s="205"/>
    </row>
    <row r="48" spans="1:23" s="252" customFormat="1" ht="18" customHeight="1" x14ac:dyDescent="0.15">
      <c r="A48" s="415"/>
      <c r="B48" s="415"/>
      <c r="C48" s="469"/>
      <c r="D48" s="528"/>
      <c r="E48" s="528"/>
      <c r="F48" s="528"/>
      <c r="G48" s="513"/>
      <c r="H48" s="218" t="s">
        <v>343</v>
      </c>
      <c r="I48" s="289">
        <v>300000</v>
      </c>
      <c r="J48" s="298" t="s">
        <v>6</v>
      </c>
      <c r="K48" s="287">
        <v>1</v>
      </c>
      <c r="L48" s="298" t="s">
        <v>6</v>
      </c>
      <c r="M48" s="299">
        <v>12</v>
      </c>
      <c r="N48" s="299" t="s">
        <v>351</v>
      </c>
      <c r="O48" s="300">
        <f>I48*M48*K48</f>
        <v>3600000</v>
      </c>
      <c r="Q48" s="314"/>
      <c r="R48" s="314"/>
      <c r="S48" s="314"/>
      <c r="T48" s="314"/>
    </row>
    <row r="49" spans="1:23" s="7" customFormat="1" ht="18" customHeight="1" x14ac:dyDescent="0.15">
      <c r="A49" s="409"/>
      <c r="B49" s="409"/>
      <c r="C49" s="469"/>
      <c r="D49" s="528"/>
      <c r="E49" s="528"/>
      <c r="F49" s="528"/>
      <c r="G49" s="513"/>
      <c r="H49" s="218" t="s">
        <v>102</v>
      </c>
      <c r="I49" s="289">
        <v>50000</v>
      </c>
      <c r="J49" s="298" t="s">
        <v>6</v>
      </c>
      <c r="K49" s="287">
        <v>1</v>
      </c>
      <c r="L49" s="298" t="s">
        <v>6</v>
      </c>
      <c r="M49" s="299">
        <v>12</v>
      </c>
      <c r="N49" s="299" t="s">
        <v>351</v>
      </c>
      <c r="O49" s="300">
        <f>I49*M49*K49</f>
        <v>600000</v>
      </c>
      <c r="Q49" s="314"/>
      <c r="R49" s="314"/>
      <c r="S49" s="314"/>
      <c r="T49" s="314"/>
      <c r="U49" s="205"/>
      <c r="V49" s="205"/>
      <c r="W49" s="205"/>
    </row>
    <row r="50" spans="1:23" s="252" customFormat="1" ht="18" customHeight="1" x14ac:dyDescent="0.15">
      <c r="A50" s="415"/>
      <c r="B50" s="415"/>
      <c r="C50" s="469"/>
      <c r="D50" s="528"/>
      <c r="E50" s="528"/>
      <c r="F50" s="528"/>
      <c r="G50" s="420"/>
      <c r="H50" s="356" t="s">
        <v>346</v>
      </c>
      <c r="I50" s="289"/>
      <c r="J50" s="298"/>
      <c r="K50" s="287"/>
      <c r="L50" s="298"/>
      <c r="M50" s="176"/>
      <c r="N50" s="176"/>
      <c r="O50" s="300"/>
      <c r="Q50" s="314"/>
      <c r="R50" s="314"/>
      <c r="S50" s="314"/>
      <c r="T50" s="314"/>
    </row>
    <row r="51" spans="1:23" s="252" customFormat="1" ht="18" customHeight="1" x14ac:dyDescent="0.15">
      <c r="A51" s="413"/>
      <c r="B51" s="413"/>
      <c r="C51" s="470"/>
      <c r="D51" s="529"/>
      <c r="E51" s="529"/>
      <c r="F51" s="529"/>
      <c r="G51" s="419"/>
      <c r="H51" s="423" t="s">
        <v>345</v>
      </c>
      <c r="I51" s="306"/>
      <c r="J51" s="231"/>
      <c r="K51" s="327"/>
      <c r="L51" s="231"/>
      <c r="M51" s="424"/>
      <c r="N51" s="424"/>
      <c r="O51" s="232">
        <v>2000000</v>
      </c>
      <c r="Q51" s="314"/>
      <c r="R51" s="314"/>
      <c r="S51" s="314"/>
      <c r="T51" s="314"/>
    </row>
    <row r="52" spans="1:23" s="119" customFormat="1" ht="18" customHeight="1" x14ac:dyDescent="0.15">
      <c r="A52" s="392" t="s">
        <v>30</v>
      </c>
      <c r="B52" s="392" t="s">
        <v>148</v>
      </c>
      <c r="C52" s="508" t="s">
        <v>324</v>
      </c>
      <c r="D52" s="530"/>
      <c r="E52" s="530"/>
      <c r="F52" s="530"/>
      <c r="G52" s="393"/>
      <c r="H52" s="425" t="s">
        <v>347</v>
      </c>
      <c r="I52" s="290"/>
      <c r="J52" s="304"/>
      <c r="K52" s="288"/>
      <c r="L52" s="304"/>
      <c r="M52" s="227"/>
      <c r="N52" s="227"/>
      <c r="O52" s="178"/>
      <c r="Q52" s="314"/>
      <c r="R52" s="314"/>
      <c r="S52" s="314"/>
      <c r="T52" s="314"/>
      <c r="U52" s="205"/>
      <c r="V52" s="205"/>
      <c r="W52" s="205"/>
    </row>
    <row r="53" spans="1:23" s="252" customFormat="1" ht="18" customHeight="1" x14ac:dyDescent="0.15">
      <c r="A53" s="347"/>
      <c r="B53" s="347"/>
      <c r="C53" s="469"/>
      <c r="D53" s="532"/>
      <c r="E53" s="532"/>
      <c r="F53" s="531"/>
      <c r="G53" s="422"/>
      <c r="H53" s="218"/>
      <c r="I53" s="289">
        <v>30000</v>
      </c>
      <c r="J53" s="298" t="s">
        <v>6</v>
      </c>
      <c r="K53" s="287">
        <v>5</v>
      </c>
      <c r="L53" s="298" t="s">
        <v>6</v>
      </c>
      <c r="M53" s="299">
        <v>12</v>
      </c>
      <c r="N53" s="299" t="s">
        <v>351</v>
      </c>
      <c r="O53" s="300">
        <f>I53*M53*K53</f>
        <v>1800000</v>
      </c>
      <c r="Q53" s="314"/>
      <c r="R53" s="314"/>
      <c r="S53" s="314"/>
      <c r="T53" s="314"/>
    </row>
    <row r="54" spans="1:23" s="7" customFormat="1" ht="18" customHeight="1" x14ac:dyDescent="0.15">
      <c r="A54" s="409"/>
      <c r="B54" s="409"/>
      <c r="C54" s="469"/>
      <c r="D54" s="532"/>
      <c r="E54" s="532"/>
      <c r="F54" s="532"/>
      <c r="G54" s="513"/>
      <c r="H54" s="356" t="s">
        <v>348</v>
      </c>
      <c r="I54" s="289"/>
      <c r="J54" s="298"/>
      <c r="K54" s="287"/>
      <c r="L54" s="298"/>
      <c r="M54" s="299"/>
      <c r="N54" s="299"/>
      <c r="O54" s="300"/>
      <c r="Q54" s="314"/>
      <c r="R54" s="314"/>
      <c r="S54" s="314"/>
      <c r="T54" s="314"/>
      <c r="U54" s="205"/>
      <c r="V54" s="205"/>
      <c r="W54" s="205"/>
    </row>
    <row r="55" spans="1:23" s="252" customFormat="1" ht="18" customHeight="1" x14ac:dyDescent="0.15">
      <c r="A55" s="409"/>
      <c r="B55" s="409"/>
      <c r="C55" s="469"/>
      <c r="D55" s="532"/>
      <c r="E55" s="532"/>
      <c r="F55" s="532"/>
      <c r="G55" s="513"/>
      <c r="H55" s="218"/>
      <c r="I55" s="289">
        <v>100000</v>
      </c>
      <c r="J55" s="298" t="s">
        <v>6</v>
      </c>
      <c r="K55" s="287">
        <v>5</v>
      </c>
      <c r="L55" s="298" t="s">
        <v>6</v>
      </c>
      <c r="M55" s="299">
        <v>12</v>
      </c>
      <c r="N55" s="299" t="s">
        <v>351</v>
      </c>
      <c r="O55" s="300">
        <f>I55*K55*M55</f>
        <v>6000000</v>
      </c>
      <c r="Q55" s="314"/>
      <c r="R55" s="314"/>
      <c r="S55" s="314"/>
      <c r="T55" s="314"/>
    </row>
    <row r="56" spans="1:23" s="252" customFormat="1" ht="18" customHeight="1" x14ac:dyDescent="0.15">
      <c r="A56" s="409"/>
      <c r="B56" s="409"/>
      <c r="C56" s="469"/>
      <c r="D56" s="532"/>
      <c r="E56" s="532"/>
      <c r="F56" s="532"/>
      <c r="G56" s="513"/>
      <c r="H56" s="218"/>
      <c r="I56" s="289">
        <v>150000</v>
      </c>
      <c r="J56" s="298" t="s">
        <v>6</v>
      </c>
      <c r="K56" s="287">
        <v>1</v>
      </c>
      <c r="L56" s="298" t="s">
        <v>6</v>
      </c>
      <c r="M56" s="299">
        <v>12</v>
      </c>
      <c r="N56" s="299" t="s">
        <v>351</v>
      </c>
      <c r="O56" s="300">
        <f>I56*K56*M56</f>
        <v>1800000</v>
      </c>
      <c r="Q56" s="314"/>
      <c r="R56" s="314"/>
      <c r="S56" s="314"/>
      <c r="T56" s="314"/>
    </row>
    <row r="57" spans="1:23" s="252" customFormat="1" ht="18" customHeight="1" x14ac:dyDescent="0.15">
      <c r="A57" s="347"/>
      <c r="B57" s="347"/>
      <c r="C57" s="469"/>
      <c r="D57" s="532"/>
      <c r="E57" s="532"/>
      <c r="F57" s="532"/>
      <c r="G57" s="420"/>
      <c r="H57" s="356" t="s">
        <v>349</v>
      </c>
      <c r="I57" s="358"/>
      <c r="J57" s="358"/>
      <c r="K57" s="358"/>
      <c r="L57" s="358"/>
      <c r="M57" s="358"/>
      <c r="N57" s="358"/>
      <c r="O57" s="300">
        <v>1000000</v>
      </c>
      <c r="Q57" s="314"/>
      <c r="R57" s="314"/>
      <c r="S57" s="314"/>
      <c r="T57" s="314"/>
    </row>
    <row r="58" spans="1:23" s="252" customFormat="1" ht="18" customHeight="1" x14ac:dyDescent="0.15">
      <c r="A58" s="409"/>
      <c r="B58" s="409"/>
      <c r="C58" s="469"/>
      <c r="D58" s="532"/>
      <c r="E58" s="532"/>
      <c r="F58" s="532"/>
      <c r="G58" s="525"/>
      <c r="H58" s="356" t="s">
        <v>350</v>
      </c>
      <c r="I58" s="272"/>
      <c r="J58" s="298"/>
      <c r="K58" s="287"/>
      <c r="L58" s="298"/>
      <c r="M58" s="299"/>
      <c r="N58" s="299"/>
      <c r="O58" s="281"/>
      <c r="Q58" s="314"/>
      <c r="R58" s="314"/>
      <c r="S58" s="314"/>
      <c r="T58" s="314"/>
    </row>
    <row r="59" spans="1:23" s="252" customFormat="1" ht="18" customHeight="1" x14ac:dyDescent="0.15">
      <c r="A59" s="409"/>
      <c r="B59" s="409"/>
      <c r="C59" s="469"/>
      <c r="D59" s="532"/>
      <c r="E59" s="532"/>
      <c r="F59" s="532"/>
      <c r="G59" s="513"/>
      <c r="H59" s="356"/>
      <c r="I59" s="272">
        <v>10000</v>
      </c>
      <c r="J59" s="298" t="s">
        <v>6</v>
      </c>
      <c r="K59" s="287">
        <v>4</v>
      </c>
      <c r="L59" s="298" t="s">
        <v>6</v>
      </c>
      <c r="M59" s="299">
        <v>12</v>
      </c>
      <c r="N59" s="299" t="s">
        <v>351</v>
      </c>
      <c r="O59" s="281">
        <f>I59*K59*M59</f>
        <v>480000</v>
      </c>
      <c r="Q59" s="314"/>
      <c r="R59" s="314"/>
      <c r="S59" s="314"/>
      <c r="T59" s="314"/>
    </row>
    <row r="60" spans="1:23" s="119" customFormat="1" ht="18" customHeight="1" x14ac:dyDescent="0.15">
      <c r="A60" s="409"/>
      <c r="B60" s="409"/>
      <c r="C60" s="469"/>
      <c r="D60" s="532"/>
      <c r="E60" s="532"/>
      <c r="F60" s="532"/>
      <c r="G60" s="526"/>
      <c r="H60" s="302"/>
      <c r="I60" s="523" t="s">
        <v>101</v>
      </c>
      <c r="J60" s="523"/>
      <c r="K60" s="523"/>
      <c r="L60" s="523"/>
      <c r="M60" s="523"/>
      <c r="N60" s="418"/>
      <c r="O60" s="303">
        <f>SUM(O27:O59)</f>
        <v>44989000</v>
      </c>
      <c r="Q60" s="314"/>
      <c r="R60" s="314"/>
      <c r="S60" s="314"/>
      <c r="T60" s="314"/>
      <c r="U60" s="252"/>
      <c r="V60" s="205"/>
      <c r="W60" s="205"/>
    </row>
    <row r="61" spans="1:23" s="7" customFormat="1" ht="18" customHeight="1" x14ac:dyDescent="0.15">
      <c r="A61" s="409"/>
      <c r="B61" s="409"/>
      <c r="C61" s="470"/>
      <c r="D61" s="533"/>
      <c r="E61" s="533"/>
      <c r="F61" s="533"/>
      <c r="G61" s="50"/>
      <c r="H61" s="292" t="s">
        <v>3</v>
      </c>
      <c r="I61" s="292"/>
      <c r="J61" s="292"/>
      <c r="K61" s="292"/>
      <c r="L61" s="292"/>
      <c r="M61" s="292"/>
      <c r="N61" s="292"/>
      <c r="O61" s="294">
        <f>SUM(O60)</f>
        <v>44989000</v>
      </c>
      <c r="Q61" s="314">
        <v>1800</v>
      </c>
      <c r="R61" s="314">
        <v>43189</v>
      </c>
      <c r="S61" s="314"/>
      <c r="T61" s="314"/>
      <c r="U61" s="252"/>
      <c r="V61" s="205"/>
      <c r="W61" s="205"/>
    </row>
    <row r="62" spans="1:23" s="7" customFormat="1" ht="18" customHeight="1" x14ac:dyDescent="0.15">
      <c r="A62" s="347"/>
      <c r="B62" s="347"/>
      <c r="C62" s="545" t="s">
        <v>51</v>
      </c>
      <c r="D62" s="547">
        <v>23315</v>
      </c>
      <c r="E62" s="547">
        <f>ROUNDUP(O63/1000,)</f>
        <v>23357</v>
      </c>
      <c r="F62" s="549">
        <f t="shared" ref="F62:F70" si="6">E62-D62</f>
        <v>42</v>
      </c>
      <c r="G62" s="54"/>
      <c r="H62" s="190" t="s">
        <v>24</v>
      </c>
      <c r="I62" s="305">
        <f>SUM(O10:O21,O29:O36,O38:O44,O48:O49,O53,O55,O56,O59)</f>
        <v>280284000</v>
      </c>
      <c r="J62" s="188"/>
      <c r="K62" s="328"/>
      <c r="L62" s="188" t="s">
        <v>50</v>
      </c>
      <c r="M62" s="227">
        <v>12</v>
      </c>
      <c r="N62" s="227" t="s">
        <v>351</v>
      </c>
      <c r="O62" s="329">
        <f>I62/M62</f>
        <v>23357000</v>
      </c>
      <c r="Q62" s="314"/>
      <c r="R62" s="314"/>
      <c r="S62" s="314"/>
      <c r="T62" s="314"/>
      <c r="U62" s="252"/>
      <c r="V62" s="205"/>
      <c r="W62" s="205"/>
    </row>
    <row r="63" spans="1:23" s="7" customFormat="1" ht="18" customHeight="1" x14ac:dyDescent="0.15">
      <c r="A63" s="110"/>
      <c r="B63" s="110"/>
      <c r="C63" s="546"/>
      <c r="D63" s="548"/>
      <c r="E63" s="548"/>
      <c r="F63" s="549">
        <f t="shared" si="6"/>
        <v>0</v>
      </c>
      <c r="G63" s="183"/>
      <c r="H63" s="292" t="s">
        <v>3</v>
      </c>
      <c r="I63" s="292"/>
      <c r="J63" s="292"/>
      <c r="K63" s="292"/>
      <c r="L63" s="292"/>
      <c r="M63" s="292"/>
      <c r="N63" s="292"/>
      <c r="O63" s="294">
        <f>SUM(O62)</f>
        <v>23357000</v>
      </c>
      <c r="Q63" s="314"/>
      <c r="R63" s="314">
        <v>23357</v>
      </c>
      <c r="S63" s="314"/>
      <c r="T63" s="314"/>
      <c r="U63" s="252"/>
      <c r="V63" s="205"/>
      <c r="W63" s="205"/>
    </row>
    <row r="64" spans="1:23" s="7" customFormat="1" ht="18" customHeight="1" x14ac:dyDescent="0.15">
      <c r="A64" s="415"/>
      <c r="B64" s="415"/>
      <c r="C64" s="474" t="s">
        <v>206</v>
      </c>
      <c r="D64" s="475">
        <v>27458</v>
      </c>
      <c r="E64" s="475">
        <f>ROUNDUP(O69/1000,)</f>
        <v>27508</v>
      </c>
      <c r="F64" s="475">
        <f t="shared" si="6"/>
        <v>50</v>
      </c>
      <c r="G64" s="411"/>
      <c r="H64" s="416" t="s">
        <v>25</v>
      </c>
      <c r="I64" s="305">
        <f>I62</f>
        <v>280284000</v>
      </c>
      <c r="J64" s="210"/>
      <c r="K64" s="186"/>
      <c r="L64" s="210" t="s">
        <v>5</v>
      </c>
      <c r="M64" s="311">
        <v>3.0349999999999999E-2</v>
      </c>
      <c r="N64" s="359" t="s">
        <v>351</v>
      </c>
      <c r="O64" s="295">
        <f>SUM(I64*M64)</f>
        <v>8506619.4000000004</v>
      </c>
      <c r="Q64" s="314"/>
      <c r="R64" s="314"/>
      <c r="S64" s="314"/>
      <c r="T64" s="314"/>
      <c r="U64" s="252"/>
      <c r="V64" s="205"/>
      <c r="W64" s="205"/>
    </row>
    <row r="65" spans="1:23" s="7" customFormat="1" ht="18" customHeight="1" x14ac:dyDescent="0.15">
      <c r="A65" s="409"/>
      <c r="B65" s="409"/>
      <c r="C65" s="468"/>
      <c r="D65" s="471"/>
      <c r="E65" s="471"/>
      <c r="F65" s="471"/>
      <c r="G65" s="417"/>
      <c r="H65" s="414" t="s">
        <v>62</v>
      </c>
      <c r="I65" s="55">
        <f>O64</f>
        <v>8506619.4000000004</v>
      </c>
      <c r="J65" s="291"/>
      <c r="K65" s="301"/>
      <c r="L65" s="298" t="s">
        <v>5</v>
      </c>
      <c r="M65" s="266">
        <v>6.5500000000000003E-2</v>
      </c>
      <c r="N65" s="266" t="s">
        <v>351</v>
      </c>
      <c r="O65" s="300">
        <f>I65*M65</f>
        <v>557183.57070000004</v>
      </c>
      <c r="Q65" s="314"/>
      <c r="R65" s="314"/>
      <c r="S65" s="314"/>
      <c r="T65" s="314"/>
      <c r="U65" s="252"/>
      <c r="V65" s="205"/>
      <c r="W65" s="205"/>
    </row>
    <row r="66" spans="1:23" s="7" customFormat="1" ht="18" customHeight="1" x14ac:dyDescent="0.15">
      <c r="A66" s="415"/>
      <c r="B66" s="415"/>
      <c r="C66" s="468"/>
      <c r="D66" s="471"/>
      <c r="E66" s="471"/>
      <c r="F66" s="471"/>
      <c r="G66" s="417"/>
      <c r="H66" s="414" t="s">
        <v>26</v>
      </c>
      <c r="I66" s="55">
        <f>I64</f>
        <v>280284000</v>
      </c>
      <c r="J66" s="291"/>
      <c r="K66" s="301"/>
      <c r="L66" s="291" t="s">
        <v>5</v>
      </c>
      <c r="M66" s="52">
        <v>4.4999999999999998E-2</v>
      </c>
      <c r="N66" s="360" t="s">
        <v>351</v>
      </c>
      <c r="O66" s="296">
        <f>I66*M66</f>
        <v>12612780</v>
      </c>
      <c r="Q66" s="314"/>
      <c r="R66" s="314"/>
      <c r="S66" s="314"/>
      <c r="T66" s="314"/>
      <c r="U66" s="252"/>
      <c r="V66" s="205"/>
      <c r="W66" s="205"/>
    </row>
    <row r="67" spans="1:23" s="7" customFormat="1" ht="18" customHeight="1" x14ac:dyDescent="0.15">
      <c r="A67" s="409"/>
      <c r="B67" s="409"/>
      <c r="C67" s="468"/>
      <c r="D67" s="471"/>
      <c r="E67" s="471"/>
      <c r="F67" s="471"/>
      <c r="G67" s="362"/>
      <c r="H67" s="414" t="s">
        <v>27</v>
      </c>
      <c r="I67" s="48">
        <f>I62</f>
        <v>280284000</v>
      </c>
      <c r="J67" s="291"/>
      <c r="K67" s="301"/>
      <c r="L67" s="291" t="s">
        <v>6</v>
      </c>
      <c r="M67" s="52">
        <v>1.2999999999999999E-2</v>
      </c>
      <c r="N67" s="360" t="s">
        <v>351</v>
      </c>
      <c r="O67" s="296">
        <f>I67*M67</f>
        <v>3643692</v>
      </c>
      <c r="Q67" s="314"/>
      <c r="R67" s="314"/>
      <c r="S67" s="314"/>
      <c r="T67" s="314"/>
      <c r="U67" s="252"/>
      <c r="V67" s="205"/>
      <c r="W67" s="205"/>
    </row>
    <row r="68" spans="1:23" s="7" customFormat="1" ht="18" customHeight="1" x14ac:dyDescent="0.15">
      <c r="A68" s="409"/>
      <c r="B68" s="453"/>
      <c r="C68" s="468"/>
      <c r="D68" s="471"/>
      <c r="E68" s="471"/>
      <c r="F68" s="471"/>
      <c r="G68" s="362"/>
      <c r="H68" s="414" t="s">
        <v>28</v>
      </c>
      <c r="I68" s="48">
        <f>I62</f>
        <v>280284000</v>
      </c>
      <c r="J68" s="291"/>
      <c r="K68" s="301"/>
      <c r="L68" s="291" t="s">
        <v>6</v>
      </c>
      <c r="M68" s="52">
        <v>7.7999999999999996E-3</v>
      </c>
      <c r="N68" s="360" t="s">
        <v>351</v>
      </c>
      <c r="O68" s="296">
        <f>I68*M68+631</f>
        <v>2186846.1999999997</v>
      </c>
      <c r="Q68" s="314"/>
      <c r="R68" s="314"/>
      <c r="S68" s="314"/>
      <c r="T68" s="314"/>
      <c r="U68" s="252"/>
      <c r="V68" s="205"/>
      <c r="W68" s="205"/>
    </row>
    <row r="69" spans="1:23" s="7" customFormat="1" ht="18" customHeight="1" x14ac:dyDescent="0.15">
      <c r="A69" s="453"/>
      <c r="B69" s="453"/>
      <c r="C69" s="494"/>
      <c r="D69" s="472"/>
      <c r="E69" s="472"/>
      <c r="F69" s="472"/>
      <c r="G69" s="183"/>
      <c r="H69" s="292" t="s">
        <v>3</v>
      </c>
      <c r="I69" s="292"/>
      <c r="J69" s="292"/>
      <c r="K69" s="292"/>
      <c r="L69" s="292"/>
      <c r="M69" s="292"/>
      <c r="N69" s="292"/>
      <c r="O69" s="294">
        <f>SUM(O64:O68)</f>
        <v>27507121.170699999</v>
      </c>
      <c r="Q69" s="314"/>
      <c r="R69" s="314">
        <v>27508</v>
      </c>
      <c r="S69" s="314">
        <v>0</v>
      </c>
      <c r="T69" s="314"/>
      <c r="U69" s="252"/>
      <c r="V69" s="205"/>
      <c r="W69" s="205"/>
    </row>
    <row r="70" spans="1:23" s="7" customFormat="1" ht="18" customHeight="1" x14ac:dyDescent="0.15">
      <c r="A70" s="453"/>
      <c r="B70" s="453"/>
      <c r="C70" s="474" t="s">
        <v>61</v>
      </c>
      <c r="D70" s="475">
        <v>2820</v>
      </c>
      <c r="E70" s="475">
        <f>ROUNDUP(O76/1000,)</f>
        <v>1940</v>
      </c>
      <c r="F70" s="475">
        <f t="shared" si="6"/>
        <v>-880</v>
      </c>
      <c r="G70" s="411"/>
      <c r="H70" s="416" t="s">
        <v>56</v>
      </c>
      <c r="I70" s="270">
        <v>100000</v>
      </c>
      <c r="J70" s="304"/>
      <c r="K70" s="288"/>
      <c r="L70" s="304" t="s">
        <v>6</v>
      </c>
      <c r="M70" s="297">
        <v>2</v>
      </c>
      <c r="N70" s="360" t="s">
        <v>351</v>
      </c>
      <c r="O70" s="295">
        <f t="shared" ref="O70" si="7">I70*M70</f>
        <v>200000</v>
      </c>
      <c r="Q70" s="314"/>
      <c r="R70" s="314"/>
      <c r="S70" s="314"/>
      <c r="T70" s="314"/>
      <c r="U70" s="252"/>
      <c r="V70" s="205"/>
      <c r="W70" s="205"/>
    </row>
    <row r="71" spans="1:23" s="252" customFormat="1" ht="18" customHeight="1" x14ac:dyDescent="0.15">
      <c r="A71" s="453"/>
      <c r="B71" s="453"/>
      <c r="C71" s="468"/>
      <c r="D71" s="471"/>
      <c r="E71" s="471"/>
      <c r="F71" s="471"/>
      <c r="G71" s="362"/>
      <c r="H71" s="414" t="s">
        <v>288</v>
      </c>
      <c r="I71" s="271">
        <v>50000</v>
      </c>
      <c r="J71" s="291" t="s">
        <v>5</v>
      </c>
      <c r="K71" s="301">
        <v>6</v>
      </c>
      <c r="L71" s="291" t="s">
        <v>5</v>
      </c>
      <c r="M71" s="293">
        <v>2</v>
      </c>
      <c r="N71" s="360" t="s">
        <v>351</v>
      </c>
      <c r="O71" s="296">
        <f>I71*K71*M71</f>
        <v>600000</v>
      </c>
      <c r="Q71" s="314"/>
      <c r="R71" s="314"/>
      <c r="S71" s="314"/>
      <c r="T71" s="314"/>
    </row>
    <row r="72" spans="1:23" s="7" customFormat="1" ht="18" customHeight="1" x14ac:dyDescent="0.15">
      <c r="A72" s="409"/>
      <c r="B72" s="409"/>
      <c r="C72" s="468"/>
      <c r="D72" s="471"/>
      <c r="E72" s="471"/>
      <c r="F72" s="471"/>
      <c r="G72" s="362"/>
      <c r="H72" s="414" t="s">
        <v>110</v>
      </c>
      <c r="I72" s="271">
        <v>50000</v>
      </c>
      <c r="J72" s="298" t="s">
        <v>6</v>
      </c>
      <c r="K72" s="287">
        <v>1</v>
      </c>
      <c r="L72" s="298" t="s">
        <v>6</v>
      </c>
      <c r="M72" s="256">
        <v>6</v>
      </c>
      <c r="N72" s="360" t="s">
        <v>351</v>
      </c>
      <c r="O72" s="296">
        <f>I72*K72*M72</f>
        <v>300000</v>
      </c>
      <c r="Q72" s="314"/>
      <c r="R72" s="314"/>
      <c r="S72" s="314"/>
      <c r="T72" s="314"/>
      <c r="U72" s="252"/>
      <c r="V72" s="205"/>
      <c r="W72" s="205"/>
    </row>
    <row r="73" spans="1:23" s="252" customFormat="1" ht="18" customHeight="1" x14ac:dyDescent="0.15">
      <c r="A73" s="409"/>
      <c r="B73" s="409"/>
      <c r="C73" s="468"/>
      <c r="D73" s="471"/>
      <c r="E73" s="471"/>
      <c r="F73" s="471"/>
      <c r="G73" s="362"/>
      <c r="H73" s="414" t="s">
        <v>109</v>
      </c>
      <c r="I73" s="271">
        <v>30000</v>
      </c>
      <c r="J73" s="298" t="s">
        <v>6</v>
      </c>
      <c r="K73" s="287">
        <v>10</v>
      </c>
      <c r="L73" s="298" t="s">
        <v>6</v>
      </c>
      <c r="M73" s="256">
        <v>2</v>
      </c>
      <c r="N73" s="360" t="s">
        <v>351</v>
      </c>
      <c r="O73" s="296">
        <f>I73*K73*M73</f>
        <v>600000</v>
      </c>
      <c r="Q73" s="314"/>
      <c r="R73" s="314"/>
      <c r="S73" s="314"/>
      <c r="T73" s="314"/>
    </row>
    <row r="74" spans="1:23" s="252" customFormat="1" ht="18" customHeight="1" x14ac:dyDescent="0.15">
      <c r="A74" s="409"/>
      <c r="B74" s="409"/>
      <c r="C74" s="468"/>
      <c r="D74" s="471"/>
      <c r="E74" s="471"/>
      <c r="F74" s="471"/>
      <c r="G74" s="362"/>
      <c r="H74" s="414" t="s">
        <v>259</v>
      </c>
      <c r="I74" s="271">
        <v>100000</v>
      </c>
      <c r="J74" s="298"/>
      <c r="K74" s="287"/>
      <c r="L74" s="298" t="s">
        <v>6</v>
      </c>
      <c r="M74" s="256">
        <v>2</v>
      </c>
      <c r="N74" s="360" t="s">
        <v>351</v>
      </c>
      <c r="O74" s="296">
        <f>I74*M74</f>
        <v>200000</v>
      </c>
      <c r="Q74" s="314"/>
      <c r="R74" s="314"/>
      <c r="S74" s="314"/>
      <c r="T74" s="314"/>
    </row>
    <row r="75" spans="1:23" s="7" customFormat="1" ht="18" customHeight="1" x14ac:dyDescent="0.15">
      <c r="A75" s="409"/>
      <c r="B75" s="409"/>
      <c r="C75" s="468"/>
      <c r="D75" s="471"/>
      <c r="E75" s="471"/>
      <c r="F75" s="471"/>
      <c r="G75" s="362"/>
      <c r="H75" s="414" t="s">
        <v>111</v>
      </c>
      <c r="I75" s="289" t="s">
        <v>4</v>
      </c>
      <c r="J75" s="298"/>
      <c r="K75" s="287"/>
      <c r="L75" s="298" t="s">
        <v>4</v>
      </c>
      <c r="M75" s="299" t="s">
        <v>4</v>
      </c>
      <c r="N75" s="299"/>
      <c r="O75" s="296">
        <v>40000</v>
      </c>
      <c r="Q75" s="314"/>
      <c r="R75" s="314"/>
      <c r="S75" s="314"/>
      <c r="T75" s="314"/>
      <c r="U75" s="252"/>
      <c r="V75" s="205"/>
      <c r="W75" s="205"/>
    </row>
    <row r="76" spans="1:23" s="7" customFormat="1" ht="18" customHeight="1" x14ac:dyDescent="0.15">
      <c r="A76" s="410"/>
      <c r="B76" s="410"/>
      <c r="C76" s="494"/>
      <c r="D76" s="472"/>
      <c r="E76" s="472"/>
      <c r="F76" s="472"/>
      <c r="G76" s="183"/>
      <c r="H76" s="292" t="s">
        <v>3</v>
      </c>
      <c r="I76" s="292"/>
      <c r="J76" s="292"/>
      <c r="K76" s="292"/>
      <c r="L76" s="292"/>
      <c r="M76" s="292"/>
      <c r="N76" s="292"/>
      <c r="O76" s="294">
        <f>SUM(O70:O75)</f>
        <v>1940000</v>
      </c>
      <c r="Q76" s="314"/>
      <c r="R76" s="344">
        <v>1840</v>
      </c>
      <c r="S76" s="344">
        <v>100</v>
      </c>
      <c r="T76" s="314"/>
      <c r="U76" s="252"/>
      <c r="V76" s="205"/>
      <c r="W76" s="205"/>
    </row>
    <row r="77" spans="1:23" s="7" customFormat="1" ht="17.45" customHeight="1" x14ac:dyDescent="0.15">
      <c r="A77" s="379" t="s">
        <v>30</v>
      </c>
      <c r="B77" s="379" t="s">
        <v>36</v>
      </c>
      <c r="C77" s="361" t="s">
        <v>11</v>
      </c>
      <c r="D77" s="211">
        <f>SUM(D78:D85)</f>
        <v>3030</v>
      </c>
      <c r="E77" s="211">
        <f>SUM(E78:E85)</f>
        <v>2200</v>
      </c>
      <c r="F77" s="211">
        <f>SUM(F78:F85)</f>
        <v>-830</v>
      </c>
      <c r="G77" s="209"/>
      <c r="H77" s="207"/>
      <c r="I77" s="214"/>
      <c r="J77" s="214"/>
      <c r="K77" s="214"/>
      <c r="L77" s="214"/>
      <c r="M77" s="214"/>
      <c r="N77" s="214"/>
      <c r="O77" s="221"/>
      <c r="Q77" s="314"/>
      <c r="R77" s="314"/>
      <c r="S77" s="314"/>
      <c r="T77" s="314"/>
      <c r="U77" s="252"/>
      <c r="V77" s="205"/>
      <c r="W77" s="205"/>
    </row>
    <row r="78" spans="1:23" s="7" customFormat="1" ht="17.45" customHeight="1" x14ac:dyDescent="0.15">
      <c r="A78" s="368"/>
      <c r="B78" s="368"/>
      <c r="C78" s="508" t="s">
        <v>37</v>
      </c>
      <c r="D78" s="475">
        <v>1000</v>
      </c>
      <c r="E78" s="475">
        <f>ROUNDUP(O79/1000,)</f>
        <v>1200</v>
      </c>
      <c r="F78" s="473">
        <f>E78-D78</f>
        <v>200</v>
      </c>
      <c r="G78" s="373"/>
      <c r="H78" s="382" t="s">
        <v>29</v>
      </c>
      <c r="I78" s="271">
        <v>100000</v>
      </c>
      <c r="J78" s="210"/>
      <c r="K78" s="186"/>
      <c r="L78" s="210" t="s">
        <v>5</v>
      </c>
      <c r="M78" s="299">
        <v>12</v>
      </c>
      <c r="N78" s="360" t="s">
        <v>351</v>
      </c>
      <c r="O78" s="295">
        <f>I78*M78</f>
        <v>1200000</v>
      </c>
      <c r="Q78" s="314"/>
      <c r="R78" s="314"/>
      <c r="S78" s="314"/>
      <c r="T78" s="314"/>
      <c r="U78" s="252"/>
      <c r="V78" s="205"/>
      <c r="W78" s="205"/>
    </row>
    <row r="79" spans="1:23" s="7" customFormat="1" ht="17.45" customHeight="1" x14ac:dyDescent="0.15">
      <c r="A79" s="368"/>
      <c r="B79" s="368"/>
      <c r="C79" s="537"/>
      <c r="D79" s="538"/>
      <c r="E79" s="538"/>
      <c r="F79" s="539"/>
      <c r="G79" s="183"/>
      <c r="H79" s="292" t="s">
        <v>3</v>
      </c>
      <c r="I79" s="292"/>
      <c r="J79" s="292"/>
      <c r="K79" s="292"/>
      <c r="L79" s="292"/>
      <c r="M79" s="292"/>
      <c r="N79" s="292"/>
      <c r="O79" s="294">
        <f>SUM(O78:O78)</f>
        <v>1200000</v>
      </c>
      <c r="Q79" s="314"/>
      <c r="R79" s="314">
        <v>1200</v>
      </c>
      <c r="S79" s="314"/>
      <c r="T79" s="314"/>
      <c r="U79" s="252"/>
      <c r="V79" s="205"/>
      <c r="W79" s="205"/>
    </row>
    <row r="80" spans="1:23" s="7" customFormat="1" ht="17.45" customHeight="1" x14ac:dyDescent="0.15">
      <c r="A80" s="381"/>
      <c r="B80" s="381"/>
      <c r="C80" s="508" t="s">
        <v>38</v>
      </c>
      <c r="D80" s="475">
        <v>2030</v>
      </c>
      <c r="E80" s="475">
        <f>ROUNDUP(O85/1000,)</f>
        <v>1000</v>
      </c>
      <c r="F80" s="475">
        <f>E80-D80</f>
        <v>-1030</v>
      </c>
      <c r="G80" s="373"/>
      <c r="H80" s="382" t="s">
        <v>112</v>
      </c>
      <c r="I80" s="270">
        <v>20000</v>
      </c>
      <c r="J80" s="210"/>
      <c r="K80" s="186"/>
      <c r="L80" s="210" t="s">
        <v>5</v>
      </c>
      <c r="M80" s="59">
        <v>4</v>
      </c>
      <c r="N80" s="360" t="s">
        <v>351</v>
      </c>
      <c r="O80" s="295">
        <f>I80*M80</f>
        <v>80000</v>
      </c>
      <c r="Q80" s="314"/>
      <c r="R80" s="314"/>
      <c r="S80" s="314"/>
      <c r="T80" s="314"/>
      <c r="U80" s="252"/>
      <c r="V80" s="205"/>
      <c r="W80" s="205"/>
    </row>
    <row r="81" spans="1:24" s="252" customFormat="1" ht="17.45" customHeight="1" x14ac:dyDescent="0.15">
      <c r="A81" s="381"/>
      <c r="B81" s="381"/>
      <c r="C81" s="469"/>
      <c r="D81" s="471"/>
      <c r="E81" s="471"/>
      <c r="F81" s="471"/>
      <c r="G81" s="362"/>
      <c r="H81" s="378" t="s">
        <v>258</v>
      </c>
      <c r="I81" s="271">
        <v>20000</v>
      </c>
      <c r="J81" s="298" t="s">
        <v>6</v>
      </c>
      <c r="K81" s="287">
        <v>10</v>
      </c>
      <c r="L81" s="298" t="s">
        <v>6</v>
      </c>
      <c r="M81" s="256">
        <v>2</v>
      </c>
      <c r="N81" s="360" t="s">
        <v>351</v>
      </c>
      <c r="O81" s="296">
        <f>I81*K81*M81</f>
        <v>400000</v>
      </c>
      <c r="Q81" s="314"/>
      <c r="R81" s="314"/>
      <c r="S81" s="314"/>
      <c r="T81" s="314"/>
    </row>
    <row r="82" spans="1:24" s="252" customFormat="1" ht="17.45" customHeight="1" x14ac:dyDescent="0.15">
      <c r="A82" s="381"/>
      <c r="B82" s="381"/>
      <c r="C82" s="469"/>
      <c r="D82" s="471"/>
      <c r="E82" s="471"/>
      <c r="F82" s="471"/>
      <c r="G82" s="362"/>
      <c r="H82" s="378" t="s">
        <v>204</v>
      </c>
      <c r="I82" s="271">
        <v>20000</v>
      </c>
      <c r="J82" s="291" t="s">
        <v>4</v>
      </c>
      <c r="K82" s="301"/>
      <c r="L82" s="291" t="s">
        <v>5</v>
      </c>
      <c r="M82" s="293">
        <v>12</v>
      </c>
      <c r="N82" s="360" t="s">
        <v>351</v>
      </c>
      <c r="O82" s="296">
        <f>SUM(M82*I82)</f>
        <v>240000</v>
      </c>
      <c r="Q82" s="314"/>
      <c r="R82" s="314"/>
      <c r="S82" s="314"/>
      <c r="T82" s="314"/>
    </row>
    <row r="83" spans="1:24" s="252" customFormat="1" ht="17.45" customHeight="1" x14ac:dyDescent="0.15">
      <c r="A83" s="381"/>
      <c r="B83" s="381"/>
      <c r="C83" s="469"/>
      <c r="D83" s="471"/>
      <c r="E83" s="471"/>
      <c r="F83" s="471"/>
      <c r="G83" s="362"/>
      <c r="H83" s="378" t="s">
        <v>205</v>
      </c>
      <c r="I83" s="271">
        <v>20000</v>
      </c>
      <c r="J83" s="291" t="s">
        <v>4</v>
      </c>
      <c r="K83" s="301"/>
      <c r="L83" s="291" t="s">
        <v>5</v>
      </c>
      <c r="M83" s="293">
        <v>12</v>
      </c>
      <c r="N83" s="360" t="s">
        <v>351</v>
      </c>
      <c r="O83" s="296">
        <f>SUM(M83*I83)</f>
        <v>240000</v>
      </c>
      <c r="Q83" s="314"/>
      <c r="R83" s="314"/>
      <c r="S83" s="314"/>
      <c r="T83" s="314"/>
    </row>
    <row r="84" spans="1:24" s="7" customFormat="1" ht="17.45" customHeight="1" x14ac:dyDescent="0.15">
      <c r="A84" s="368"/>
      <c r="B84" s="368"/>
      <c r="C84" s="469"/>
      <c r="D84" s="471"/>
      <c r="E84" s="471"/>
      <c r="F84" s="471"/>
      <c r="G84" s="362"/>
      <c r="H84" s="378" t="s">
        <v>326</v>
      </c>
      <c r="I84" s="289"/>
      <c r="J84" s="291"/>
      <c r="K84" s="301"/>
      <c r="L84" s="291"/>
      <c r="M84" s="293"/>
      <c r="N84" s="293"/>
      <c r="O84" s="296">
        <v>40000</v>
      </c>
      <c r="Q84" s="314"/>
      <c r="R84" s="314"/>
      <c r="S84" s="314"/>
      <c r="T84" s="314"/>
      <c r="U84" s="205"/>
      <c r="V84" s="205"/>
      <c r="W84" s="205"/>
    </row>
    <row r="85" spans="1:24" s="7" customFormat="1" ht="17.45" customHeight="1" x14ac:dyDescent="0.15">
      <c r="A85" s="368"/>
      <c r="B85" s="369"/>
      <c r="C85" s="470"/>
      <c r="D85" s="472"/>
      <c r="E85" s="472"/>
      <c r="F85" s="472"/>
      <c r="G85" s="183"/>
      <c r="H85" s="292" t="s">
        <v>3</v>
      </c>
      <c r="I85" s="292"/>
      <c r="J85" s="292"/>
      <c r="K85" s="292"/>
      <c r="L85" s="292"/>
      <c r="M85" s="292"/>
      <c r="N85" s="292"/>
      <c r="O85" s="294">
        <f>SUM(O80:O84)</f>
        <v>1000000</v>
      </c>
      <c r="Q85" s="314"/>
      <c r="R85" s="314">
        <v>1000</v>
      </c>
      <c r="S85" s="314"/>
      <c r="T85" s="314"/>
      <c r="U85" s="205"/>
      <c r="V85" s="205"/>
      <c r="W85" s="205"/>
    </row>
    <row r="86" spans="1:24" s="7" customFormat="1" ht="17.45" customHeight="1" x14ac:dyDescent="0.15">
      <c r="A86" s="381"/>
      <c r="B86" s="379" t="s">
        <v>9</v>
      </c>
      <c r="C86" s="361" t="s">
        <v>11</v>
      </c>
      <c r="D86" s="211">
        <f>SUM(D87:D124)</f>
        <v>33981</v>
      </c>
      <c r="E86" s="211">
        <f>SUM(E87:E124)</f>
        <v>33041</v>
      </c>
      <c r="F86" s="211">
        <f>SUM(F87:F124)</f>
        <v>-940</v>
      </c>
      <c r="G86" s="209"/>
      <c r="H86" s="207"/>
      <c r="I86" s="214"/>
      <c r="J86" s="214"/>
      <c r="K86" s="214"/>
      <c r="L86" s="214"/>
      <c r="M86" s="214"/>
      <c r="N86" s="214"/>
      <c r="O86" s="221"/>
      <c r="Q86" s="314"/>
      <c r="R86" s="314"/>
      <c r="S86" s="314"/>
      <c r="T86" s="314"/>
      <c r="U86" s="205"/>
      <c r="V86" s="205"/>
      <c r="W86" s="205"/>
    </row>
    <row r="87" spans="1:24" s="7" customFormat="1" ht="17.45" customHeight="1" x14ac:dyDescent="0.15">
      <c r="A87" s="368" t="s">
        <v>30</v>
      </c>
      <c r="B87" s="368" t="s">
        <v>39</v>
      </c>
      <c r="C87" s="515" t="s">
        <v>40</v>
      </c>
      <c r="D87" s="481">
        <v>700</v>
      </c>
      <c r="E87" s="481">
        <f>ROUNDUP(O88/1000,)</f>
        <v>500</v>
      </c>
      <c r="F87" s="473">
        <f>E87-D87</f>
        <v>-200</v>
      </c>
      <c r="G87" s="373"/>
      <c r="H87" s="378" t="s">
        <v>113</v>
      </c>
      <c r="I87" s="290"/>
      <c r="J87" s="304"/>
      <c r="K87" s="62"/>
      <c r="L87" s="304"/>
      <c r="M87" s="29"/>
      <c r="N87" s="29"/>
      <c r="O87" s="178">
        <v>500000</v>
      </c>
      <c r="Q87" s="314"/>
      <c r="R87" s="314"/>
      <c r="S87" s="314"/>
      <c r="T87" s="314"/>
      <c r="U87" s="205"/>
      <c r="V87" s="205"/>
      <c r="W87" s="205"/>
    </row>
    <row r="88" spans="1:24" s="7" customFormat="1" ht="17.45" customHeight="1" x14ac:dyDescent="0.15">
      <c r="A88" s="368" t="s">
        <v>30</v>
      </c>
      <c r="B88" s="368" t="s">
        <v>9</v>
      </c>
      <c r="C88" s="512"/>
      <c r="D88" s="484"/>
      <c r="E88" s="484"/>
      <c r="F88" s="473">
        <f>E88-D88</f>
        <v>0</v>
      </c>
      <c r="G88" s="183"/>
      <c r="H88" s="292" t="s">
        <v>3</v>
      </c>
      <c r="I88" s="292"/>
      <c r="J88" s="292"/>
      <c r="K88" s="292"/>
      <c r="L88" s="292"/>
      <c r="M88" s="292"/>
      <c r="N88" s="292"/>
      <c r="O88" s="294">
        <f>SUM(O86:O87)</f>
        <v>500000</v>
      </c>
      <c r="Q88" s="316"/>
      <c r="R88" s="316">
        <v>500</v>
      </c>
      <c r="S88" s="316"/>
      <c r="T88" s="316"/>
      <c r="U88" s="212"/>
      <c r="V88" s="212"/>
      <c r="W88" s="212"/>
      <c r="X88" s="17"/>
    </row>
    <row r="89" spans="1:24" s="7" customFormat="1" ht="17.45" customHeight="1" x14ac:dyDescent="0.15">
      <c r="A89" s="381"/>
      <c r="B89" s="381"/>
      <c r="C89" s="474" t="s">
        <v>356</v>
      </c>
      <c r="D89" s="496">
        <v>5761</v>
      </c>
      <c r="E89" s="496">
        <f>ROUNDUP(O106/1000,)</f>
        <v>6641</v>
      </c>
      <c r="F89" s="496">
        <f>E89-D89</f>
        <v>880</v>
      </c>
      <c r="G89" s="373"/>
      <c r="H89" s="382" t="s">
        <v>114</v>
      </c>
      <c r="I89" s="114">
        <v>50000</v>
      </c>
      <c r="J89" s="304"/>
      <c r="K89" s="62"/>
      <c r="L89" s="304" t="s">
        <v>5</v>
      </c>
      <c r="M89" s="29">
        <v>3</v>
      </c>
      <c r="N89" s="360" t="s">
        <v>351</v>
      </c>
      <c r="O89" s="178">
        <f>I89*M89</f>
        <v>150000</v>
      </c>
      <c r="Q89" s="319"/>
      <c r="R89" s="319"/>
      <c r="S89" s="319"/>
      <c r="T89" s="319"/>
      <c r="U89" s="213"/>
      <c r="V89" s="213"/>
      <c r="W89" s="213"/>
      <c r="X89" s="36"/>
    </row>
    <row r="90" spans="1:24" s="7" customFormat="1" ht="17.45" customHeight="1" x14ac:dyDescent="0.15">
      <c r="A90" s="368" t="s">
        <v>30</v>
      </c>
      <c r="B90" s="368" t="s">
        <v>9</v>
      </c>
      <c r="C90" s="468"/>
      <c r="D90" s="497"/>
      <c r="E90" s="497"/>
      <c r="F90" s="497"/>
      <c r="G90" s="362"/>
      <c r="H90" s="378" t="s">
        <v>115</v>
      </c>
      <c r="I90" s="28">
        <v>10000</v>
      </c>
      <c r="J90" s="298"/>
      <c r="K90" s="287"/>
      <c r="L90" s="298" t="s">
        <v>5</v>
      </c>
      <c r="M90" s="299">
        <v>12</v>
      </c>
      <c r="N90" s="360" t="s">
        <v>351</v>
      </c>
      <c r="O90" s="300">
        <f t="shared" ref="O90:O104" si="8">I90*M90</f>
        <v>120000</v>
      </c>
      <c r="Q90" s="319"/>
      <c r="R90" s="319"/>
      <c r="S90" s="319"/>
      <c r="T90" s="319"/>
      <c r="U90" s="213"/>
      <c r="V90" s="213"/>
      <c r="W90" s="213"/>
      <c r="X90" s="36"/>
    </row>
    <row r="91" spans="1:24" s="7" customFormat="1" ht="17.45" customHeight="1" x14ac:dyDescent="0.15">
      <c r="A91" s="368" t="s">
        <v>30</v>
      </c>
      <c r="B91" s="368" t="s">
        <v>9</v>
      </c>
      <c r="C91" s="468"/>
      <c r="D91" s="497"/>
      <c r="E91" s="497"/>
      <c r="F91" s="497"/>
      <c r="G91" s="362"/>
      <c r="H91" s="213" t="s">
        <v>116</v>
      </c>
      <c r="I91" s="28">
        <v>30000</v>
      </c>
      <c r="J91" s="298"/>
      <c r="K91" s="287"/>
      <c r="L91" s="298" t="s">
        <v>5</v>
      </c>
      <c r="M91" s="299">
        <v>12</v>
      </c>
      <c r="N91" s="360" t="s">
        <v>351</v>
      </c>
      <c r="O91" s="300">
        <f>I91*M91</f>
        <v>360000</v>
      </c>
      <c r="Q91" s="319"/>
      <c r="R91" s="319"/>
      <c r="S91" s="319"/>
      <c r="T91" s="319"/>
      <c r="U91" s="213"/>
      <c r="V91" s="213"/>
      <c r="W91" s="213"/>
      <c r="X91" s="36"/>
    </row>
    <row r="92" spans="1:24" s="7" customFormat="1" ht="17.45" customHeight="1" x14ac:dyDescent="0.15">
      <c r="A92" s="368"/>
      <c r="B92" s="368"/>
      <c r="C92" s="468"/>
      <c r="D92" s="497"/>
      <c r="E92" s="497"/>
      <c r="F92" s="497"/>
      <c r="G92" s="363"/>
      <c r="H92" s="213" t="s">
        <v>117</v>
      </c>
      <c r="I92" s="28">
        <v>50000</v>
      </c>
      <c r="J92" s="298"/>
      <c r="K92" s="287"/>
      <c r="L92" s="298" t="s">
        <v>5</v>
      </c>
      <c r="M92" s="176">
        <v>1</v>
      </c>
      <c r="N92" s="360" t="s">
        <v>351</v>
      </c>
      <c r="O92" s="300">
        <f>I92*M92</f>
        <v>50000</v>
      </c>
      <c r="Q92" s="319"/>
      <c r="R92" s="319"/>
      <c r="S92" s="319"/>
      <c r="T92" s="319"/>
      <c r="U92" s="213"/>
      <c r="V92" s="213"/>
      <c r="W92" s="213"/>
      <c r="X92" s="36"/>
    </row>
    <row r="93" spans="1:24" s="7" customFormat="1" ht="17.45" customHeight="1" x14ac:dyDescent="0.15">
      <c r="A93" s="381"/>
      <c r="B93" s="381"/>
      <c r="C93" s="468"/>
      <c r="D93" s="497"/>
      <c r="E93" s="497"/>
      <c r="F93" s="497"/>
      <c r="G93" s="363"/>
      <c r="H93" s="378" t="s">
        <v>118</v>
      </c>
      <c r="I93" s="28">
        <v>100000</v>
      </c>
      <c r="J93" s="298"/>
      <c r="K93" s="287"/>
      <c r="L93" s="298" t="s">
        <v>5</v>
      </c>
      <c r="M93" s="299">
        <v>3</v>
      </c>
      <c r="N93" s="360" t="s">
        <v>351</v>
      </c>
      <c r="O93" s="300">
        <f>I93*M93</f>
        <v>300000</v>
      </c>
      <c r="Q93" s="319"/>
      <c r="R93" s="319"/>
      <c r="S93" s="319"/>
      <c r="T93" s="319"/>
      <c r="U93" s="213"/>
      <c r="V93" s="213"/>
      <c r="W93" s="213"/>
      <c r="X93" s="36"/>
    </row>
    <row r="94" spans="1:24" s="252" customFormat="1" ht="17.45" customHeight="1" x14ac:dyDescent="0.15">
      <c r="A94" s="381"/>
      <c r="B94" s="381"/>
      <c r="C94" s="468"/>
      <c r="D94" s="497"/>
      <c r="E94" s="497"/>
      <c r="F94" s="497"/>
      <c r="G94" s="362"/>
      <c r="H94" s="378" t="s">
        <v>293</v>
      </c>
      <c r="I94" s="28">
        <v>5000</v>
      </c>
      <c r="J94" s="298"/>
      <c r="K94" s="287"/>
      <c r="L94" s="298" t="s">
        <v>5</v>
      </c>
      <c r="M94" s="299">
        <v>12</v>
      </c>
      <c r="N94" s="360" t="s">
        <v>351</v>
      </c>
      <c r="O94" s="300">
        <f>I94*M94</f>
        <v>60000</v>
      </c>
      <c r="Q94" s="319"/>
      <c r="R94" s="319"/>
      <c r="S94" s="319"/>
      <c r="T94" s="319"/>
      <c r="U94" s="213"/>
      <c r="V94" s="213"/>
      <c r="W94" s="213"/>
      <c r="X94" s="213"/>
    </row>
    <row r="95" spans="1:24" s="7" customFormat="1" ht="17.45" customHeight="1" x14ac:dyDescent="0.15">
      <c r="A95" s="453" t="s">
        <v>30</v>
      </c>
      <c r="B95" s="453" t="s">
        <v>9</v>
      </c>
      <c r="C95" s="468"/>
      <c r="D95" s="497"/>
      <c r="E95" s="497"/>
      <c r="F95" s="497"/>
      <c r="G95" s="362"/>
      <c r="H95" s="378" t="s">
        <v>119</v>
      </c>
      <c r="I95" s="28">
        <v>30000</v>
      </c>
      <c r="J95" s="291"/>
      <c r="K95" s="313"/>
      <c r="L95" s="298" t="s">
        <v>5</v>
      </c>
      <c r="M95" s="299">
        <v>4</v>
      </c>
      <c r="N95" s="360" t="s">
        <v>351</v>
      </c>
      <c r="O95" s="300">
        <f t="shared" si="8"/>
        <v>120000</v>
      </c>
      <c r="Q95" s="319"/>
      <c r="R95" s="319"/>
      <c r="S95" s="319"/>
      <c r="T95" s="319"/>
      <c r="U95" s="213"/>
      <c r="V95" s="213"/>
      <c r="W95" s="213"/>
      <c r="X95" s="36"/>
    </row>
    <row r="96" spans="1:24" s="7" customFormat="1" ht="18" customHeight="1" x14ac:dyDescent="0.15">
      <c r="A96" s="453"/>
      <c r="B96" s="453"/>
      <c r="C96" s="468"/>
      <c r="D96" s="497"/>
      <c r="E96" s="497"/>
      <c r="F96" s="497"/>
      <c r="G96" s="362"/>
      <c r="H96" s="378" t="s">
        <v>120</v>
      </c>
      <c r="I96" s="28">
        <v>70000</v>
      </c>
      <c r="J96" s="298"/>
      <c r="K96" s="287"/>
      <c r="L96" s="298" t="s">
        <v>5</v>
      </c>
      <c r="M96" s="299">
        <v>6</v>
      </c>
      <c r="N96" s="360" t="s">
        <v>351</v>
      </c>
      <c r="O96" s="300">
        <f t="shared" si="8"/>
        <v>420000</v>
      </c>
      <c r="Q96" s="319"/>
      <c r="R96" s="319"/>
      <c r="S96" s="319"/>
      <c r="T96" s="319"/>
      <c r="U96" s="213"/>
      <c r="V96" s="213"/>
      <c r="W96" s="213"/>
      <c r="X96" s="36"/>
    </row>
    <row r="97" spans="1:24" s="7" customFormat="1" ht="18" customHeight="1" x14ac:dyDescent="0.15">
      <c r="A97" s="381"/>
      <c r="B97" s="381"/>
      <c r="C97" s="468"/>
      <c r="D97" s="497"/>
      <c r="E97" s="497"/>
      <c r="F97" s="497"/>
      <c r="G97" s="362"/>
      <c r="H97" s="378" t="s">
        <v>121</v>
      </c>
      <c r="I97" s="28">
        <v>70000</v>
      </c>
      <c r="J97" s="298"/>
      <c r="K97" s="287"/>
      <c r="L97" s="298" t="s">
        <v>5</v>
      </c>
      <c r="M97" s="299">
        <v>3</v>
      </c>
      <c r="N97" s="360" t="s">
        <v>351</v>
      </c>
      <c r="O97" s="300">
        <f t="shared" si="8"/>
        <v>210000</v>
      </c>
      <c r="Q97" s="319"/>
      <c r="R97" s="319"/>
      <c r="S97" s="319"/>
      <c r="T97" s="319"/>
      <c r="U97" s="213"/>
      <c r="V97" s="213"/>
      <c r="W97" s="213"/>
      <c r="X97" s="36"/>
    </row>
    <row r="98" spans="1:24" s="205" customFormat="1" ht="18" customHeight="1" x14ac:dyDescent="0.15">
      <c r="A98" s="381"/>
      <c r="B98" s="381"/>
      <c r="C98" s="468"/>
      <c r="D98" s="497"/>
      <c r="E98" s="497"/>
      <c r="F98" s="497"/>
      <c r="G98" s="362"/>
      <c r="H98" s="378" t="s">
        <v>121</v>
      </c>
      <c r="I98" s="28">
        <v>100000</v>
      </c>
      <c r="J98" s="298"/>
      <c r="K98" s="287"/>
      <c r="L98" s="298" t="s">
        <v>5</v>
      </c>
      <c r="M98" s="299">
        <v>6</v>
      </c>
      <c r="N98" s="360" t="s">
        <v>351</v>
      </c>
      <c r="O98" s="300">
        <f t="shared" ref="O98" si="9">I98*M98</f>
        <v>600000</v>
      </c>
      <c r="Q98" s="319"/>
      <c r="R98" s="319"/>
      <c r="S98" s="319"/>
      <c r="T98" s="319"/>
      <c r="U98" s="213"/>
      <c r="V98" s="213"/>
      <c r="W98" s="213"/>
      <c r="X98" s="213"/>
    </row>
    <row r="99" spans="1:24" s="7" customFormat="1" ht="18" customHeight="1" x14ac:dyDescent="0.15">
      <c r="A99" s="368"/>
      <c r="B99" s="368"/>
      <c r="C99" s="468"/>
      <c r="D99" s="497"/>
      <c r="E99" s="497"/>
      <c r="F99" s="497"/>
      <c r="G99" s="362"/>
      <c r="H99" s="378" t="s">
        <v>354</v>
      </c>
      <c r="I99" s="28">
        <v>200000</v>
      </c>
      <c r="J99" s="298"/>
      <c r="K99" s="287"/>
      <c r="L99" s="298" t="s">
        <v>5</v>
      </c>
      <c r="M99" s="176">
        <v>4</v>
      </c>
      <c r="N99" s="360" t="s">
        <v>351</v>
      </c>
      <c r="O99" s="300">
        <f t="shared" si="8"/>
        <v>800000</v>
      </c>
      <c r="Q99" s="319"/>
      <c r="R99" s="319"/>
      <c r="S99" s="319"/>
      <c r="T99" s="319"/>
      <c r="U99" s="213"/>
      <c r="V99" s="213"/>
      <c r="W99" s="213"/>
      <c r="X99" s="36"/>
    </row>
    <row r="100" spans="1:24" s="7" customFormat="1" ht="18" customHeight="1" x14ac:dyDescent="0.15">
      <c r="A100" s="368"/>
      <c r="B100" s="368"/>
      <c r="C100" s="468"/>
      <c r="D100" s="497"/>
      <c r="E100" s="497"/>
      <c r="F100" s="497"/>
      <c r="G100" s="362"/>
      <c r="H100" s="378" t="s">
        <v>122</v>
      </c>
      <c r="I100" s="28">
        <v>70000</v>
      </c>
      <c r="J100" s="298"/>
      <c r="K100" s="287"/>
      <c r="L100" s="298" t="s">
        <v>5</v>
      </c>
      <c r="M100" s="299">
        <v>12</v>
      </c>
      <c r="N100" s="360" t="s">
        <v>351</v>
      </c>
      <c r="O100" s="300">
        <f t="shared" si="8"/>
        <v>840000</v>
      </c>
      <c r="Q100" s="319"/>
      <c r="R100" s="319"/>
      <c r="S100" s="319"/>
      <c r="T100" s="319"/>
      <c r="U100" s="213"/>
      <c r="V100" s="213"/>
      <c r="W100" s="213"/>
      <c r="X100" s="36"/>
    </row>
    <row r="101" spans="1:24" s="7" customFormat="1" ht="18" customHeight="1" x14ac:dyDescent="0.15">
      <c r="A101" s="369"/>
      <c r="B101" s="369"/>
      <c r="C101" s="494"/>
      <c r="D101" s="498"/>
      <c r="E101" s="498"/>
      <c r="F101" s="498"/>
      <c r="G101" s="364"/>
      <c r="H101" s="394" t="s">
        <v>123</v>
      </c>
      <c r="I101" s="395">
        <v>50000</v>
      </c>
      <c r="J101" s="231"/>
      <c r="K101" s="327"/>
      <c r="L101" s="231" t="s">
        <v>5</v>
      </c>
      <c r="M101" s="233">
        <v>10</v>
      </c>
      <c r="N101" s="396" t="s">
        <v>351</v>
      </c>
      <c r="O101" s="232">
        <f t="shared" si="8"/>
        <v>500000</v>
      </c>
      <c r="Q101" s="319"/>
      <c r="R101" s="319"/>
      <c r="S101" s="319"/>
      <c r="T101" s="319"/>
      <c r="U101" s="213"/>
      <c r="V101" s="213"/>
      <c r="W101" s="213"/>
      <c r="X101" s="36"/>
    </row>
    <row r="102" spans="1:24" s="7" customFormat="1" ht="18" customHeight="1" x14ac:dyDescent="0.15">
      <c r="A102" s="379" t="s">
        <v>30</v>
      </c>
      <c r="B102" s="379" t="s">
        <v>9</v>
      </c>
      <c r="C102" s="474" t="s">
        <v>355</v>
      </c>
      <c r="D102" s="475"/>
      <c r="E102" s="475"/>
      <c r="F102" s="475"/>
      <c r="G102" s="373"/>
      <c r="H102" s="397" t="s">
        <v>124</v>
      </c>
      <c r="I102" s="114">
        <v>10000</v>
      </c>
      <c r="J102" s="304"/>
      <c r="K102" s="288"/>
      <c r="L102" s="304" t="s">
        <v>5</v>
      </c>
      <c r="M102" s="227">
        <v>10</v>
      </c>
      <c r="N102" s="398" t="s">
        <v>351</v>
      </c>
      <c r="O102" s="178">
        <f t="shared" si="8"/>
        <v>100000</v>
      </c>
      <c r="Q102" s="319"/>
      <c r="R102" s="319"/>
      <c r="S102" s="319"/>
      <c r="T102" s="319"/>
      <c r="U102" s="213"/>
      <c r="V102" s="213"/>
      <c r="W102" s="213"/>
      <c r="X102" s="36"/>
    </row>
    <row r="103" spans="1:24" s="7" customFormat="1" ht="18" customHeight="1" x14ac:dyDescent="0.15">
      <c r="A103" s="368"/>
      <c r="B103" s="368"/>
      <c r="C103" s="468"/>
      <c r="D103" s="471"/>
      <c r="E103" s="471"/>
      <c r="F103" s="471"/>
      <c r="G103" s="362"/>
      <c r="H103" s="63" t="s">
        <v>125</v>
      </c>
      <c r="I103" s="28">
        <v>21000</v>
      </c>
      <c r="J103" s="298"/>
      <c r="K103" s="287"/>
      <c r="L103" s="298" t="s">
        <v>5</v>
      </c>
      <c r="M103" s="299">
        <v>10</v>
      </c>
      <c r="N103" s="360" t="s">
        <v>351</v>
      </c>
      <c r="O103" s="300">
        <f t="shared" si="8"/>
        <v>210000</v>
      </c>
      <c r="Q103" s="319"/>
      <c r="R103" s="319"/>
      <c r="S103" s="319"/>
      <c r="T103" s="319"/>
      <c r="U103" s="213"/>
      <c r="V103" s="213"/>
      <c r="W103" s="213"/>
      <c r="X103" s="36"/>
    </row>
    <row r="104" spans="1:24" s="7" customFormat="1" ht="18" customHeight="1" x14ac:dyDescent="0.15">
      <c r="A104" s="368"/>
      <c r="B104" s="368"/>
      <c r="C104" s="468"/>
      <c r="D104" s="471"/>
      <c r="E104" s="471"/>
      <c r="F104" s="471"/>
      <c r="G104" s="362"/>
      <c r="H104" s="378" t="s">
        <v>213</v>
      </c>
      <c r="I104" s="28">
        <v>400000</v>
      </c>
      <c r="J104" s="298"/>
      <c r="K104" s="287"/>
      <c r="L104" s="298" t="s">
        <v>5</v>
      </c>
      <c r="M104" s="176">
        <v>2</v>
      </c>
      <c r="N104" s="360" t="s">
        <v>352</v>
      </c>
      <c r="O104" s="300">
        <f t="shared" si="8"/>
        <v>800000</v>
      </c>
      <c r="Q104" s="319"/>
      <c r="R104" s="319"/>
      <c r="S104" s="319"/>
      <c r="T104" s="319"/>
      <c r="U104" s="213"/>
      <c r="V104" s="213"/>
      <c r="W104" s="213"/>
      <c r="X104" s="36"/>
    </row>
    <row r="105" spans="1:24" s="7" customFormat="1" ht="18" customHeight="1" x14ac:dyDescent="0.15">
      <c r="A105" s="368"/>
      <c r="B105" s="368"/>
      <c r="C105" s="468"/>
      <c r="D105" s="471"/>
      <c r="E105" s="471"/>
      <c r="F105" s="471"/>
      <c r="G105" s="362"/>
      <c r="H105" s="378" t="s">
        <v>327</v>
      </c>
      <c r="I105" s="28" t="s">
        <v>4</v>
      </c>
      <c r="J105" s="298"/>
      <c r="K105" s="287"/>
      <c r="L105" s="298" t="s">
        <v>4</v>
      </c>
      <c r="M105" s="299" t="s">
        <v>4</v>
      </c>
      <c r="N105" s="299"/>
      <c r="O105" s="300">
        <v>1000500</v>
      </c>
      <c r="Q105" s="319"/>
      <c r="R105" s="319"/>
      <c r="S105" s="319"/>
      <c r="T105" s="319"/>
      <c r="U105" s="213"/>
      <c r="V105" s="213"/>
      <c r="W105" s="213"/>
      <c r="X105" s="36"/>
    </row>
    <row r="106" spans="1:24" s="7" customFormat="1" ht="18" customHeight="1" x14ac:dyDescent="0.15">
      <c r="A106" s="368" t="s">
        <v>30</v>
      </c>
      <c r="B106" s="368" t="s">
        <v>9</v>
      </c>
      <c r="C106" s="494"/>
      <c r="D106" s="472"/>
      <c r="E106" s="472"/>
      <c r="F106" s="472"/>
      <c r="G106" s="183"/>
      <c r="H106" s="292" t="s">
        <v>3</v>
      </c>
      <c r="I106" s="292"/>
      <c r="J106" s="292"/>
      <c r="K106" s="292"/>
      <c r="L106" s="292"/>
      <c r="M106" s="292"/>
      <c r="N106" s="292"/>
      <c r="O106" s="294">
        <f>SUM(O89:O105)</f>
        <v>6640500</v>
      </c>
      <c r="Q106" s="319"/>
      <c r="R106" s="319">
        <v>6641</v>
      </c>
      <c r="S106" s="319">
        <v>0</v>
      </c>
      <c r="T106" s="319"/>
      <c r="U106" s="213"/>
      <c r="V106" s="213"/>
      <c r="W106" s="213"/>
      <c r="X106" s="36"/>
    </row>
    <row r="107" spans="1:24" s="7" customFormat="1" ht="18" customHeight="1" x14ac:dyDescent="0.15">
      <c r="A107" s="381"/>
      <c r="B107" s="381"/>
      <c r="C107" s="515" t="s">
        <v>325</v>
      </c>
      <c r="D107" s="481">
        <v>6000</v>
      </c>
      <c r="E107" s="481">
        <f>ROUNDUP(O109/1000,)</f>
        <v>5760</v>
      </c>
      <c r="F107" s="473">
        <f>E107-D107</f>
        <v>-240</v>
      </c>
      <c r="G107" s="373"/>
      <c r="H107" s="382" t="s">
        <v>234</v>
      </c>
      <c r="I107" s="290">
        <v>80000</v>
      </c>
      <c r="J107" s="304"/>
      <c r="K107" s="288"/>
      <c r="L107" s="304" t="s">
        <v>5</v>
      </c>
      <c r="M107" s="227">
        <v>12</v>
      </c>
      <c r="N107" s="360" t="s">
        <v>351</v>
      </c>
      <c r="O107" s="178">
        <f>I107*M107</f>
        <v>960000</v>
      </c>
      <c r="Q107" s="320"/>
      <c r="R107" s="320"/>
      <c r="S107" s="320"/>
      <c r="T107" s="320"/>
      <c r="U107" s="224"/>
      <c r="V107" s="224"/>
      <c r="W107" s="224"/>
      <c r="X107" s="115"/>
    </row>
    <row r="108" spans="1:24" s="7" customFormat="1" ht="18" customHeight="1" x14ac:dyDescent="0.15">
      <c r="A108" s="368"/>
      <c r="B108" s="368" t="s">
        <v>9</v>
      </c>
      <c r="C108" s="544"/>
      <c r="D108" s="482"/>
      <c r="E108" s="482"/>
      <c r="F108" s="473">
        <f>E108-D108</f>
        <v>0</v>
      </c>
      <c r="G108" s="362"/>
      <c r="H108" s="378" t="s">
        <v>57</v>
      </c>
      <c r="I108" s="289">
        <v>400000</v>
      </c>
      <c r="J108" s="298"/>
      <c r="K108" s="287"/>
      <c r="L108" s="298" t="s">
        <v>5</v>
      </c>
      <c r="M108" s="299">
        <v>12</v>
      </c>
      <c r="N108" s="360" t="s">
        <v>351</v>
      </c>
      <c r="O108" s="300">
        <f>I108*M108</f>
        <v>4800000</v>
      </c>
      <c r="Q108" s="314"/>
      <c r="R108" s="314"/>
      <c r="S108" s="314"/>
      <c r="T108" s="314"/>
      <c r="U108" s="205"/>
      <c r="V108" s="205"/>
      <c r="W108" s="205"/>
    </row>
    <row r="109" spans="1:24" s="7" customFormat="1" ht="18" customHeight="1" x14ac:dyDescent="0.15">
      <c r="A109" s="368"/>
      <c r="B109" s="368"/>
      <c r="C109" s="512"/>
      <c r="D109" s="484"/>
      <c r="E109" s="484"/>
      <c r="F109" s="473">
        <f t="shared" ref="F109:F131" si="10">E109-D109</f>
        <v>0</v>
      </c>
      <c r="G109" s="50"/>
      <c r="H109" s="292" t="s">
        <v>3</v>
      </c>
      <c r="I109" s="292"/>
      <c r="J109" s="292"/>
      <c r="K109" s="292"/>
      <c r="L109" s="292"/>
      <c r="M109" s="292"/>
      <c r="N109" s="292"/>
      <c r="O109" s="294">
        <f>SUM(O107:O108)</f>
        <v>5760000</v>
      </c>
      <c r="Q109" s="314"/>
      <c r="R109" s="314">
        <v>5760</v>
      </c>
      <c r="S109" s="314">
        <v>0</v>
      </c>
      <c r="T109" s="314"/>
      <c r="U109" s="205"/>
      <c r="V109" s="205"/>
      <c r="W109" s="205"/>
    </row>
    <row r="110" spans="1:24" s="7" customFormat="1" ht="18" customHeight="1" x14ac:dyDescent="0.15">
      <c r="A110" s="381"/>
      <c r="B110" s="381"/>
      <c r="C110" s="508" t="s">
        <v>41</v>
      </c>
      <c r="D110" s="475">
        <v>3600</v>
      </c>
      <c r="E110" s="475">
        <f>ROUNDUP(O116/1000,)</f>
        <v>3400</v>
      </c>
      <c r="F110" s="475">
        <f>E110-D110</f>
        <v>-200</v>
      </c>
      <c r="G110" s="385"/>
      <c r="H110" s="382" t="s">
        <v>59</v>
      </c>
      <c r="I110" s="290"/>
      <c r="J110" s="304"/>
      <c r="K110" s="288"/>
      <c r="L110" s="304"/>
      <c r="M110" s="288"/>
      <c r="N110" s="288"/>
      <c r="O110" s="178">
        <v>300000</v>
      </c>
      <c r="Q110" s="314"/>
      <c r="R110" s="314"/>
      <c r="S110" s="314"/>
      <c r="T110" s="314"/>
      <c r="U110" s="205"/>
      <c r="V110" s="205"/>
      <c r="W110" s="205"/>
    </row>
    <row r="111" spans="1:24" s="7" customFormat="1" ht="18" customHeight="1" x14ac:dyDescent="0.15">
      <c r="A111" s="368"/>
      <c r="B111" s="368" t="s">
        <v>9</v>
      </c>
      <c r="C111" s="469"/>
      <c r="D111" s="471"/>
      <c r="E111" s="471"/>
      <c r="F111" s="471"/>
      <c r="G111" s="363"/>
      <c r="H111" s="378" t="s">
        <v>126</v>
      </c>
      <c r="I111" s="289"/>
      <c r="J111" s="298"/>
      <c r="K111" s="287"/>
      <c r="L111" s="298"/>
      <c r="M111" s="287"/>
      <c r="N111" s="287"/>
      <c r="O111" s="300">
        <v>500000</v>
      </c>
      <c r="Q111" s="314"/>
      <c r="R111" s="314"/>
      <c r="S111" s="314"/>
      <c r="T111" s="314"/>
      <c r="U111" s="205"/>
      <c r="V111" s="205"/>
      <c r="W111" s="205"/>
    </row>
    <row r="112" spans="1:24" s="7" customFormat="1" ht="18" customHeight="1" x14ac:dyDescent="0.15">
      <c r="A112" s="368"/>
      <c r="B112" s="368" t="s">
        <v>9</v>
      </c>
      <c r="C112" s="469"/>
      <c r="D112" s="471"/>
      <c r="E112" s="471"/>
      <c r="F112" s="471"/>
      <c r="G112" s="362"/>
      <c r="H112" s="378" t="s">
        <v>127</v>
      </c>
      <c r="I112" s="289" t="s">
        <v>4</v>
      </c>
      <c r="J112" s="298"/>
      <c r="K112" s="287"/>
      <c r="L112" s="298" t="s">
        <v>4</v>
      </c>
      <c r="M112" s="287" t="s">
        <v>4</v>
      </c>
      <c r="N112" s="287"/>
      <c r="O112" s="300">
        <v>1500000</v>
      </c>
      <c r="Q112" s="314"/>
      <c r="R112" s="314"/>
      <c r="S112" s="314"/>
      <c r="T112" s="314"/>
      <c r="U112" s="205"/>
      <c r="V112" s="205"/>
      <c r="W112" s="205"/>
    </row>
    <row r="113" spans="1:23" s="7" customFormat="1" ht="18" customHeight="1" x14ac:dyDescent="0.15">
      <c r="A113" s="381"/>
      <c r="B113" s="381"/>
      <c r="C113" s="469"/>
      <c r="D113" s="471"/>
      <c r="E113" s="471"/>
      <c r="F113" s="471"/>
      <c r="G113" s="363"/>
      <c r="H113" s="378" t="s">
        <v>128</v>
      </c>
      <c r="I113" s="289"/>
      <c r="J113" s="298"/>
      <c r="K113" s="287"/>
      <c r="L113" s="298"/>
      <c r="M113" s="287"/>
      <c r="N113" s="287"/>
      <c r="O113" s="300">
        <v>100000</v>
      </c>
      <c r="Q113" s="314"/>
      <c r="R113" s="314"/>
      <c r="S113" s="314"/>
      <c r="T113" s="314"/>
      <c r="U113" s="205"/>
      <c r="V113" s="205"/>
      <c r="W113" s="205"/>
    </row>
    <row r="114" spans="1:23" s="7" customFormat="1" ht="18" customHeight="1" x14ac:dyDescent="0.15">
      <c r="A114" s="381"/>
      <c r="B114" s="381"/>
      <c r="C114" s="469"/>
      <c r="D114" s="471"/>
      <c r="E114" s="471"/>
      <c r="F114" s="471"/>
      <c r="G114" s="362"/>
      <c r="H114" s="378" t="s">
        <v>58</v>
      </c>
      <c r="I114" s="289"/>
      <c r="J114" s="298"/>
      <c r="K114" s="287"/>
      <c r="L114" s="298"/>
      <c r="M114" s="287"/>
      <c r="N114" s="287"/>
      <c r="O114" s="300">
        <v>400000</v>
      </c>
      <c r="Q114" s="314"/>
      <c r="R114" s="314"/>
      <c r="S114" s="314"/>
      <c r="T114" s="314"/>
      <c r="U114" s="205"/>
      <c r="V114" s="205"/>
      <c r="W114" s="205"/>
    </row>
    <row r="115" spans="1:23" s="7" customFormat="1" ht="18" customHeight="1" x14ac:dyDescent="0.15">
      <c r="A115" s="368"/>
      <c r="B115" s="368"/>
      <c r="C115" s="469"/>
      <c r="D115" s="471"/>
      <c r="E115" s="471"/>
      <c r="F115" s="471"/>
      <c r="G115" s="362"/>
      <c r="H115" s="378" t="s">
        <v>94</v>
      </c>
      <c r="I115" s="289"/>
      <c r="J115" s="298"/>
      <c r="K115" s="287"/>
      <c r="L115" s="298"/>
      <c r="M115" s="287"/>
      <c r="N115" s="287"/>
      <c r="O115" s="300">
        <v>600000</v>
      </c>
      <c r="Q115" s="314"/>
      <c r="R115" s="314"/>
      <c r="S115" s="314"/>
      <c r="T115" s="314"/>
      <c r="U115" s="205"/>
      <c r="V115" s="205"/>
      <c r="W115" s="205"/>
    </row>
    <row r="116" spans="1:23" s="7" customFormat="1" ht="18" customHeight="1" x14ac:dyDescent="0.15">
      <c r="A116" s="67"/>
      <c r="B116" s="453"/>
      <c r="C116" s="470"/>
      <c r="D116" s="472"/>
      <c r="E116" s="472"/>
      <c r="F116" s="472"/>
      <c r="G116" s="183"/>
      <c r="H116" s="292" t="s">
        <v>3</v>
      </c>
      <c r="I116" s="292"/>
      <c r="J116" s="292"/>
      <c r="K116" s="292"/>
      <c r="L116" s="292"/>
      <c r="M116" s="292"/>
      <c r="N116" s="292"/>
      <c r="O116" s="294">
        <f>SUM(O110:O115)</f>
        <v>3400000</v>
      </c>
      <c r="Q116" s="314"/>
      <c r="R116" s="314">
        <v>3400</v>
      </c>
      <c r="S116" s="314"/>
      <c r="T116" s="314"/>
      <c r="U116" s="205"/>
      <c r="V116" s="205"/>
      <c r="W116" s="205"/>
    </row>
    <row r="117" spans="1:23" s="7" customFormat="1" ht="18" customHeight="1" x14ac:dyDescent="0.15">
      <c r="A117" s="67"/>
      <c r="B117" s="453"/>
      <c r="C117" s="515" t="s">
        <v>42</v>
      </c>
      <c r="D117" s="481">
        <v>1200</v>
      </c>
      <c r="E117" s="481">
        <f>ROUNDUP(O118/1000,)</f>
        <v>1200</v>
      </c>
      <c r="F117" s="473">
        <f t="shared" si="10"/>
        <v>0</v>
      </c>
      <c r="G117" s="373"/>
      <c r="H117" s="382" t="s">
        <v>64</v>
      </c>
      <c r="I117" s="290">
        <v>100000</v>
      </c>
      <c r="J117" s="304"/>
      <c r="K117" s="288"/>
      <c r="L117" s="304" t="s">
        <v>5</v>
      </c>
      <c r="M117" s="29">
        <v>12</v>
      </c>
      <c r="N117" s="360" t="s">
        <v>351</v>
      </c>
      <c r="O117" s="178">
        <f>I117*M117</f>
        <v>1200000</v>
      </c>
      <c r="Q117" s="314"/>
      <c r="R117" s="314"/>
      <c r="S117" s="314"/>
      <c r="T117" s="314"/>
      <c r="U117" s="205"/>
      <c r="V117" s="205"/>
      <c r="W117" s="205"/>
    </row>
    <row r="118" spans="1:23" s="7" customFormat="1" ht="18" customHeight="1" x14ac:dyDescent="0.15">
      <c r="A118" s="368"/>
      <c r="B118" s="368" t="s">
        <v>9</v>
      </c>
      <c r="C118" s="512"/>
      <c r="D118" s="484"/>
      <c r="E118" s="484"/>
      <c r="F118" s="473">
        <f t="shared" si="10"/>
        <v>0</v>
      </c>
      <c r="G118" s="183"/>
      <c r="H118" s="292" t="s">
        <v>3</v>
      </c>
      <c r="I118" s="292"/>
      <c r="J118" s="292"/>
      <c r="K118" s="292"/>
      <c r="L118" s="292"/>
      <c r="M118" s="292"/>
      <c r="N118" s="292"/>
      <c r="O118" s="294">
        <f>SUM(O117:O117)</f>
        <v>1200000</v>
      </c>
      <c r="Q118" s="314"/>
      <c r="R118" s="314">
        <v>1200</v>
      </c>
      <c r="S118" s="314"/>
      <c r="T118" s="314"/>
      <c r="U118" s="205"/>
      <c r="V118" s="205"/>
      <c r="W118" s="205"/>
    </row>
    <row r="119" spans="1:23" customFormat="1" ht="18" customHeight="1" x14ac:dyDescent="0.15">
      <c r="A119" s="381"/>
      <c r="B119" s="381"/>
      <c r="C119" s="541" t="s">
        <v>363</v>
      </c>
      <c r="D119" s="481">
        <v>16720</v>
      </c>
      <c r="E119" s="481">
        <f>ROUNDUP(O124/1000,)</f>
        <v>15540</v>
      </c>
      <c r="F119" s="473">
        <f>E119-D119</f>
        <v>-1180</v>
      </c>
      <c r="G119" s="264"/>
      <c r="H119" s="416" t="s">
        <v>364</v>
      </c>
      <c r="I119" s="290">
        <v>20000</v>
      </c>
      <c r="J119" s="304" t="s">
        <v>6</v>
      </c>
      <c r="K119" s="288">
        <v>10</v>
      </c>
      <c r="L119" s="304" t="s">
        <v>6</v>
      </c>
      <c r="M119" s="297">
        <v>2</v>
      </c>
      <c r="N119" s="360" t="s">
        <v>351</v>
      </c>
      <c r="O119" s="295">
        <f>I119*K119*M119</f>
        <v>400000</v>
      </c>
      <c r="Q119" s="315"/>
      <c r="R119" s="315"/>
      <c r="S119" s="315"/>
      <c r="T119" s="315"/>
      <c r="U119" s="234"/>
      <c r="V119" s="234"/>
      <c r="W119" s="234"/>
    </row>
    <row r="120" spans="1:23" s="118" customFormat="1" ht="18" customHeight="1" x14ac:dyDescent="0.15">
      <c r="A120" s="166"/>
      <c r="B120" s="165"/>
      <c r="C120" s="542"/>
      <c r="D120" s="501"/>
      <c r="E120" s="501"/>
      <c r="F120" s="473"/>
      <c r="G120" s="168"/>
      <c r="H120" s="378" t="s">
        <v>289</v>
      </c>
      <c r="I120" s="289">
        <v>1000000</v>
      </c>
      <c r="J120" s="291"/>
      <c r="K120" s="287"/>
      <c r="L120" s="298" t="s">
        <v>6</v>
      </c>
      <c r="M120" s="299">
        <v>12</v>
      </c>
      <c r="N120" s="360" t="s">
        <v>351</v>
      </c>
      <c r="O120" s="296">
        <f>I120*M120</f>
        <v>12000000</v>
      </c>
      <c r="Q120" s="315"/>
      <c r="R120" s="315"/>
      <c r="S120" s="315"/>
      <c r="T120" s="315"/>
      <c r="U120" s="234"/>
      <c r="V120" s="234"/>
      <c r="W120" s="234"/>
    </row>
    <row r="121" spans="1:23" s="286" customFormat="1" ht="18" customHeight="1" x14ac:dyDescent="0.15">
      <c r="A121" s="166"/>
      <c r="B121" s="165"/>
      <c r="C121" s="542"/>
      <c r="D121" s="501"/>
      <c r="E121" s="501"/>
      <c r="F121" s="473"/>
      <c r="G121" s="168"/>
      <c r="H121" s="499" t="s">
        <v>328</v>
      </c>
      <c r="I121" s="499"/>
      <c r="J121" s="499"/>
      <c r="K121" s="499"/>
      <c r="L121" s="499"/>
      <c r="M121" s="299"/>
      <c r="N121" s="299"/>
      <c r="O121" s="296">
        <v>2500000</v>
      </c>
      <c r="Q121" s="315"/>
      <c r="R121" s="315"/>
      <c r="S121" s="315"/>
      <c r="T121" s="315"/>
      <c r="U121" s="234"/>
      <c r="V121" s="234"/>
      <c r="W121" s="234"/>
    </row>
    <row r="122" spans="1:23" s="286" customFormat="1" ht="18" customHeight="1" x14ac:dyDescent="0.15">
      <c r="A122" s="166"/>
      <c r="B122" s="165"/>
      <c r="C122" s="542"/>
      <c r="D122" s="501"/>
      <c r="E122" s="501"/>
      <c r="F122" s="473"/>
      <c r="G122" s="168"/>
      <c r="H122" s="378" t="s">
        <v>353</v>
      </c>
      <c r="I122" s="271"/>
      <c r="J122" s="291"/>
      <c r="K122" s="301"/>
      <c r="L122" s="291"/>
      <c r="M122" s="256"/>
      <c r="N122" s="256"/>
      <c r="O122" s="296">
        <v>400000</v>
      </c>
      <c r="Q122" s="315"/>
      <c r="R122" s="315"/>
      <c r="S122" s="315"/>
      <c r="T122" s="315"/>
      <c r="U122" s="234"/>
      <c r="V122" s="234"/>
      <c r="W122" s="234"/>
    </row>
    <row r="123" spans="1:23" customFormat="1" ht="18" customHeight="1" x14ac:dyDescent="0.15">
      <c r="A123" s="166"/>
      <c r="B123" s="165"/>
      <c r="C123" s="542"/>
      <c r="D123" s="482"/>
      <c r="E123" s="482"/>
      <c r="F123" s="473">
        <f>E108-D108</f>
        <v>0</v>
      </c>
      <c r="G123" s="168"/>
      <c r="H123" s="378" t="s">
        <v>290</v>
      </c>
      <c r="I123" s="289">
        <v>20000</v>
      </c>
      <c r="J123" s="298"/>
      <c r="K123" s="287"/>
      <c r="L123" s="298" t="s">
        <v>6</v>
      </c>
      <c r="M123" s="299">
        <v>12</v>
      </c>
      <c r="N123" s="360" t="s">
        <v>351</v>
      </c>
      <c r="O123" s="296">
        <f>I123*M123</f>
        <v>240000</v>
      </c>
      <c r="Q123" s="315"/>
      <c r="R123" s="315"/>
      <c r="S123" s="315"/>
      <c r="T123" s="315"/>
      <c r="U123" s="234"/>
      <c r="V123" s="234"/>
      <c r="W123" s="234"/>
    </row>
    <row r="124" spans="1:23" customFormat="1" ht="18" customHeight="1" x14ac:dyDescent="0.15">
      <c r="A124" s="171"/>
      <c r="B124" s="172"/>
      <c r="C124" s="543"/>
      <c r="D124" s="484"/>
      <c r="E124" s="484"/>
      <c r="F124" s="473">
        <f t="shared" ref="F124" si="11">E124-D124</f>
        <v>0</v>
      </c>
      <c r="G124" s="183"/>
      <c r="H124" s="292" t="s">
        <v>3</v>
      </c>
      <c r="I124" s="292"/>
      <c r="J124" s="292"/>
      <c r="K124" s="292"/>
      <c r="L124" s="292"/>
      <c r="M124" s="292"/>
      <c r="N124" s="292"/>
      <c r="O124" s="294">
        <f>SUM(O119:O123)</f>
        <v>15540000</v>
      </c>
      <c r="Q124" s="315"/>
      <c r="R124" s="318">
        <v>14540</v>
      </c>
      <c r="S124" s="325">
        <v>1000</v>
      </c>
      <c r="T124" s="326"/>
      <c r="U124" s="234"/>
      <c r="V124" s="234"/>
      <c r="W124" s="234"/>
    </row>
    <row r="125" spans="1:23" s="7" customFormat="1" ht="18" customHeight="1" x14ac:dyDescent="0.15">
      <c r="A125" s="379" t="s">
        <v>44</v>
      </c>
      <c r="B125" s="207"/>
      <c r="C125" s="207" t="s">
        <v>3</v>
      </c>
      <c r="D125" s="211">
        <f>SUM(D126)</f>
        <v>22450</v>
      </c>
      <c r="E125" s="211">
        <f>SUM(E126)</f>
        <v>18380</v>
      </c>
      <c r="F125" s="211">
        <f>SUM(F126)</f>
        <v>-4070</v>
      </c>
      <c r="G125" s="209"/>
      <c r="H125" s="207"/>
      <c r="I125" s="214"/>
      <c r="J125" s="214"/>
      <c r="K125" s="214"/>
      <c r="L125" s="214"/>
      <c r="M125" s="214"/>
      <c r="N125" s="214"/>
      <c r="O125" s="221"/>
      <c r="Q125" s="314"/>
      <c r="R125" s="314"/>
      <c r="S125" s="314"/>
      <c r="T125" s="314"/>
      <c r="U125" s="205"/>
      <c r="V125" s="205"/>
      <c r="W125" s="205"/>
    </row>
    <row r="126" spans="1:23" s="7" customFormat="1" ht="18" customHeight="1" x14ac:dyDescent="0.15">
      <c r="A126" s="368" t="s">
        <v>8</v>
      </c>
      <c r="B126" s="381" t="s">
        <v>45</v>
      </c>
      <c r="C126" s="112" t="s">
        <v>11</v>
      </c>
      <c r="D126" s="81">
        <f>SUM(D127:D134)</f>
        <v>22450</v>
      </c>
      <c r="E126" s="81">
        <f>SUM(E127:E134)</f>
        <v>18380</v>
      </c>
      <c r="F126" s="81">
        <f t="shared" si="10"/>
        <v>-4070</v>
      </c>
      <c r="G126" s="44"/>
      <c r="H126" s="96"/>
      <c r="I126" s="45"/>
      <c r="J126" s="45"/>
      <c r="K126" s="45"/>
      <c r="L126" s="45"/>
      <c r="M126" s="45"/>
      <c r="N126" s="45"/>
      <c r="O126" s="113"/>
      <c r="Q126" s="314"/>
      <c r="R126" s="314"/>
      <c r="S126" s="314"/>
      <c r="T126" s="314"/>
      <c r="U126" s="205"/>
      <c r="V126" s="205"/>
      <c r="W126" s="205"/>
    </row>
    <row r="127" spans="1:23" s="7" customFormat="1" ht="18" customHeight="1" x14ac:dyDescent="0.15">
      <c r="A127" s="47" t="s">
        <v>44</v>
      </c>
      <c r="B127" s="47" t="s">
        <v>45</v>
      </c>
      <c r="C127" s="511" t="s">
        <v>45</v>
      </c>
      <c r="D127" s="501">
        <v>15650</v>
      </c>
      <c r="E127" s="501">
        <f>ROUNDUP(O130/1000,)</f>
        <v>14020</v>
      </c>
      <c r="F127" s="472">
        <f t="shared" si="10"/>
        <v>-1630</v>
      </c>
      <c r="G127" s="362"/>
      <c r="H127" s="378" t="s">
        <v>262</v>
      </c>
      <c r="I127" s="289"/>
      <c r="J127" s="298"/>
      <c r="K127" s="116"/>
      <c r="L127" s="298"/>
      <c r="M127" s="261"/>
      <c r="N127" s="261"/>
      <c r="O127" s="300">
        <v>12650000</v>
      </c>
      <c r="Q127" s="314"/>
      <c r="R127" s="314"/>
      <c r="S127" s="314"/>
      <c r="T127" s="314"/>
      <c r="U127" s="205"/>
      <c r="V127" s="205"/>
      <c r="W127" s="205"/>
    </row>
    <row r="128" spans="1:23" s="7" customFormat="1" ht="18" customHeight="1" x14ac:dyDescent="0.15">
      <c r="A128" s="47"/>
      <c r="B128" s="47"/>
      <c r="C128" s="540"/>
      <c r="D128" s="471"/>
      <c r="E128" s="471"/>
      <c r="F128" s="473"/>
      <c r="G128" s="362"/>
      <c r="H128" s="378" t="s">
        <v>299</v>
      </c>
      <c r="I128" s="289"/>
      <c r="J128" s="298"/>
      <c r="K128" s="116"/>
      <c r="L128" s="298"/>
      <c r="M128" s="261"/>
      <c r="N128" s="261"/>
      <c r="O128" s="300">
        <v>1320000</v>
      </c>
      <c r="Q128" s="314"/>
      <c r="R128" s="314"/>
      <c r="S128" s="314"/>
      <c r="T128" s="314"/>
      <c r="U128" s="205"/>
      <c r="V128" s="205"/>
      <c r="W128" s="205"/>
    </row>
    <row r="129" spans="1:23" s="252" customFormat="1" ht="18" customHeight="1" x14ac:dyDescent="0.15">
      <c r="A129" s="47"/>
      <c r="B129" s="47"/>
      <c r="C129" s="540"/>
      <c r="D129" s="471"/>
      <c r="E129" s="471"/>
      <c r="F129" s="473"/>
      <c r="G129" s="362"/>
      <c r="H129" s="378" t="s">
        <v>329</v>
      </c>
      <c r="I129" s="289"/>
      <c r="J129" s="298"/>
      <c r="K129" s="116"/>
      <c r="L129" s="298"/>
      <c r="M129" s="261"/>
      <c r="N129" s="261"/>
      <c r="O129" s="300">
        <v>50000</v>
      </c>
      <c r="Q129" s="314"/>
      <c r="R129" s="314"/>
      <c r="S129" s="343"/>
      <c r="T129" s="343"/>
    </row>
    <row r="130" spans="1:23" s="7" customFormat="1" ht="18" customHeight="1" x14ac:dyDescent="0.15">
      <c r="A130" s="47" t="s">
        <v>44</v>
      </c>
      <c r="B130" s="47" t="s">
        <v>45</v>
      </c>
      <c r="C130" s="512"/>
      <c r="D130" s="484"/>
      <c r="E130" s="484"/>
      <c r="F130" s="473">
        <f t="shared" si="10"/>
        <v>0</v>
      </c>
      <c r="G130" s="183"/>
      <c r="H130" s="292" t="s">
        <v>3</v>
      </c>
      <c r="I130" s="292"/>
      <c r="J130" s="292"/>
      <c r="K130" s="292"/>
      <c r="L130" s="292"/>
      <c r="M130" s="292"/>
      <c r="N130" s="292"/>
      <c r="O130" s="294">
        <f>SUM(O127:O129)</f>
        <v>14020000</v>
      </c>
      <c r="Q130" s="314">
        <v>500</v>
      </c>
      <c r="R130" s="318">
        <v>4620</v>
      </c>
      <c r="S130" s="569">
        <v>8900</v>
      </c>
      <c r="T130" s="343"/>
      <c r="U130" s="205"/>
      <c r="V130" s="205"/>
      <c r="W130" s="205"/>
    </row>
    <row r="131" spans="1:23" s="7" customFormat="1" ht="18" customHeight="1" x14ac:dyDescent="0.15">
      <c r="A131" s="381"/>
      <c r="B131" s="381"/>
      <c r="C131" s="508" t="s">
        <v>46</v>
      </c>
      <c r="D131" s="496">
        <v>1300</v>
      </c>
      <c r="E131" s="496">
        <f>ROUNDUP(O132/1000,)</f>
        <v>360</v>
      </c>
      <c r="F131" s="496">
        <f t="shared" si="10"/>
        <v>-940</v>
      </c>
      <c r="G131" s="373"/>
      <c r="H131" s="382" t="s">
        <v>129</v>
      </c>
      <c r="I131" s="290"/>
      <c r="J131" s="304"/>
      <c r="K131" s="348"/>
      <c r="L131" s="304"/>
      <c r="M131" s="349"/>
      <c r="N131" s="349"/>
      <c r="O131" s="178">
        <v>360000</v>
      </c>
      <c r="Q131" s="314"/>
      <c r="R131" s="314"/>
      <c r="S131" s="343"/>
      <c r="T131" s="343"/>
      <c r="U131" s="205"/>
      <c r="V131" s="205"/>
      <c r="W131" s="205"/>
    </row>
    <row r="132" spans="1:23" s="7" customFormat="1" ht="18" customHeight="1" x14ac:dyDescent="0.15">
      <c r="A132" s="381"/>
      <c r="B132" s="363"/>
      <c r="C132" s="470"/>
      <c r="D132" s="498"/>
      <c r="E132" s="498"/>
      <c r="F132" s="498"/>
      <c r="G132" s="352"/>
      <c r="H132" s="292" t="s">
        <v>3</v>
      </c>
      <c r="I132" s="292"/>
      <c r="J132" s="292"/>
      <c r="K132" s="292"/>
      <c r="L132" s="292"/>
      <c r="M132" s="292"/>
      <c r="N132" s="292"/>
      <c r="O132" s="294">
        <f>SUM(O131:O131)</f>
        <v>360000</v>
      </c>
      <c r="Q132" s="314"/>
      <c r="R132" s="314">
        <v>360</v>
      </c>
      <c r="S132" s="343"/>
      <c r="T132" s="343"/>
      <c r="U132" s="205"/>
      <c r="V132" s="205"/>
      <c r="W132" s="205"/>
    </row>
    <row r="133" spans="1:23" s="7" customFormat="1" ht="18" customHeight="1" x14ac:dyDescent="0.15">
      <c r="A133" s="381"/>
      <c r="B133" s="381"/>
      <c r="C133" s="474" t="s">
        <v>48</v>
      </c>
      <c r="D133" s="496">
        <v>5500</v>
      </c>
      <c r="E133" s="496">
        <f>ROUNDUP(O134/1000,)</f>
        <v>4000</v>
      </c>
      <c r="F133" s="496">
        <f>E133-D133</f>
        <v>-1500</v>
      </c>
      <c r="G133" s="373"/>
      <c r="H133" s="506" t="s">
        <v>330</v>
      </c>
      <c r="I133" s="506"/>
      <c r="J133" s="506"/>
      <c r="K133" s="506"/>
      <c r="L133" s="506"/>
      <c r="M133" s="506"/>
      <c r="N133" s="382"/>
      <c r="O133" s="295">
        <v>4000000</v>
      </c>
      <c r="Q133" s="314"/>
      <c r="R133" s="314"/>
      <c r="S133" s="343"/>
      <c r="T133" s="343"/>
      <c r="U133" s="205"/>
      <c r="V133" s="205"/>
      <c r="W133" s="205"/>
    </row>
    <row r="134" spans="1:23" s="7" customFormat="1" ht="18" customHeight="1" x14ac:dyDescent="0.15">
      <c r="A134" s="369"/>
      <c r="B134" s="369"/>
      <c r="C134" s="494"/>
      <c r="D134" s="498"/>
      <c r="E134" s="498"/>
      <c r="F134" s="498"/>
      <c r="G134" s="183"/>
      <c r="H134" s="292" t="s">
        <v>3</v>
      </c>
      <c r="I134" s="292"/>
      <c r="J134" s="292"/>
      <c r="K134" s="292"/>
      <c r="L134" s="292"/>
      <c r="M134" s="292"/>
      <c r="N134" s="292"/>
      <c r="O134" s="294">
        <f>SUM(O133:O133)</f>
        <v>4000000</v>
      </c>
      <c r="Q134" s="314"/>
      <c r="R134" s="343">
        <v>3000</v>
      </c>
      <c r="S134" s="343">
        <v>1000</v>
      </c>
      <c r="T134" s="343"/>
      <c r="U134" s="205"/>
      <c r="V134" s="205"/>
      <c r="W134" s="205"/>
    </row>
    <row r="135" spans="1:23" s="7" customFormat="1" ht="18" customHeight="1" x14ac:dyDescent="0.15">
      <c r="A135" s="379" t="s">
        <v>47</v>
      </c>
      <c r="B135" s="207"/>
      <c r="C135" s="207" t="s">
        <v>3</v>
      </c>
      <c r="D135" s="277">
        <f>SUM(D136,D152)</f>
        <v>75760</v>
      </c>
      <c r="E135" s="211">
        <f>SUM(E136,E152)</f>
        <v>70960</v>
      </c>
      <c r="F135" s="211">
        <f>E135-D135</f>
        <v>-4800</v>
      </c>
      <c r="G135" s="209"/>
      <c r="H135" s="207"/>
      <c r="I135" s="214"/>
      <c r="J135" s="214"/>
      <c r="K135" s="214"/>
      <c r="L135" s="214"/>
      <c r="M135" s="214"/>
      <c r="N135" s="214"/>
      <c r="O135" s="221"/>
      <c r="Q135" s="314"/>
      <c r="R135" s="314"/>
      <c r="S135" s="343"/>
      <c r="T135" s="343"/>
      <c r="U135" s="205"/>
      <c r="V135" s="205"/>
      <c r="W135" s="205"/>
    </row>
    <row r="136" spans="1:23" s="7" customFormat="1" ht="18" customHeight="1" x14ac:dyDescent="0.15">
      <c r="A136" s="368" t="s">
        <v>47</v>
      </c>
      <c r="B136" s="379" t="s">
        <v>39</v>
      </c>
      <c r="C136" s="361" t="s">
        <v>11</v>
      </c>
      <c r="D136" s="211">
        <f>SUM(D137:D151)</f>
        <v>71180</v>
      </c>
      <c r="E136" s="211">
        <f>SUM(E137:E151)</f>
        <v>67780</v>
      </c>
      <c r="F136" s="211">
        <f>E136-D136</f>
        <v>-3400</v>
      </c>
      <c r="G136" s="209"/>
      <c r="H136" s="207"/>
      <c r="I136" s="214"/>
      <c r="J136" s="214"/>
      <c r="K136" s="214"/>
      <c r="L136" s="214"/>
      <c r="M136" s="214"/>
      <c r="N136" s="214"/>
      <c r="O136" s="221"/>
      <c r="Q136" s="314"/>
      <c r="R136" s="314"/>
      <c r="S136" s="314"/>
      <c r="T136" s="314"/>
      <c r="U136" s="205"/>
      <c r="V136" s="205"/>
      <c r="W136" s="205"/>
    </row>
    <row r="137" spans="1:23" s="7" customFormat="1" ht="18" customHeight="1" x14ac:dyDescent="0.15">
      <c r="A137" s="368" t="s">
        <v>47</v>
      </c>
      <c r="B137" s="368" t="s">
        <v>7</v>
      </c>
      <c r="C137" s="515" t="s">
        <v>82</v>
      </c>
      <c r="D137" s="481">
        <v>32400</v>
      </c>
      <c r="E137" s="481">
        <f>ROUNDUP(O139/1000,)</f>
        <v>35400</v>
      </c>
      <c r="F137" s="473">
        <f>E137-D137</f>
        <v>3000</v>
      </c>
      <c r="G137" s="373"/>
      <c r="H137" s="283" t="s">
        <v>130</v>
      </c>
      <c r="I137" s="289">
        <v>2500000</v>
      </c>
      <c r="J137" s="298"/>
      <c r="K137" s="287"/>
      <c r="L137" s="298" t="s">
        <v>5</v>
      </c>
      <c r="M137" s="185">
        <v>12</v>
      </c>
      <c r="N137" s="360" t="s">
        <v>351</v>
      </c>
      <c r="O137" s="300">
        <f>I137*M137</f>
        <v>30000000</v>
      </c>
      <c r="Q137" s="314"/>
      <c r="R137" s="314"/>
      <c r="S137" s="314"/>
      <c r="T137" s="314"/>
      <c r="U137" s="205"/>
      <c r="V137" s="205"/>
      <c r="W137" s="205"/>
    </row>
    <row r="138" spans="1:23" s="7" customFormat="1" ht="18" customHeight="1" x14ac:dyDescent="0.15">
      <c r="A138" s="368"/>
      <c r="B138" s="368"/>
      <c r="C138" s="550"/>
      <c r="D138" s="483"/>
      <c r="E138" s="483"/>
      <c r="F138" s="473"/>
      <c r="G138" s="362"/>
      <c r="H138" s="187" t="s">
        <v>131</v>
      </c>
      <c r="I138" s="289"/>
      <c r="J138" s="298"/>
      <c r="K138" s="287"/>
      <c r="L138" s="298"/>
      <c r="M138" s="185"/>
      <c r="N138" s="185"/>
      <c r="O138" s="300">
        <v>5400000</v>
      </c>
      <c r="Q138" s="314"/>
      <c r="R138" s="314"/>
      <c r="S138" s="314"/>
      <c r="T138" s="314"/>
      <c r="U138" s="205"/>
      <c r="V138" s="205"/>
      <c r="W138" s="205"/>
    </row>
    <row r="139" spans="1:23" s="7" customFormat="1" ht="18" customHeight="1" x14ac:dyDescent="0.15">
      <c r="A139" s="453"/>
      <c r="B139" s="453"/>
      <c r="C139" s="512"/>
      <c r="D139" s="484"/>
      <c r="E139" s="484"/>
      <c r="F139" s="473">
        <f>E139-D139</f>
        <v>0</v>
      </c>
      <c r="G139" s="183"/>
      <c r="H139" s="292" t="s">
        <v>3</v>
      </c>
      <c r="I139" s="292"/>
      <c r="J139" s="292"/>
      <c r="K139" s="292"/>
      <c r="L139" s="292"/>
      <c r="M139" s="292"/>
      <c r="N139" s="292"/>
      <c r="O139" s="294">
        <f>SUM(O137:O138)</f>
        <v>35400000</v>
      </c>
      <c r="Q139" s="314"/>
      <c r="R139" s="314">
        <v>35400</v>
      </c>
      <c r="S139" s="314"/>
      <c r="T139" s="314"/>
      <c r="U139" s="205"/>
      <c r="V139" s="205"/>
      <c r="W139" s="205"/>
    </row>
    <row r="140" spans="1:23" s="7" customFormat="1" ht="17.45" customHeight="1" x14ac:dyDescent="0.15">
      <c r="A140" s="453"/>
      <c r="B140" s="453"/>
      <c r="C140" s="509" t="s">
        <v>83</v>
      </c>
      <c r="D140" s="481">
        <v>7080</v>
      </c>
      <c r="E140" s="481">
        <f>ROUNDUP(O143/1000,)</f>
        <v>6960</v>
      </c>
      <c r="F140" s="473">
        <f>E140-D140</f>
        <v>-120</v>
      </c>
      <c r="G140" s="373"/>
      <c r="H140" s="283" t="s">
        <v>132</v>
      </c>
      <c r="I140" s="338">
        <v>380000</v>
      </c>
      <c r="J140" s="210" t="s">
        <v>5</v>
      </c>
      <c r="K140" s="60">
        <v>1</v>
      </c>
      <c r="L140" s="210" t="s">
        <v>5</v>
      </c>
      <c r="M140" s="58">
        <v>12</v>
      </c>
      <c r="N140" s="360" t="s">
        <v>351</v>
      </c>
      <c r="O140" s="295">
        <f>SUM(M140*K140*I140)</f>
        <v>4560000</v>
      </c>
      <c r="Q140" s="314"/>
      <c r="R140" s="314"/>
      <c r="S140" s="314"/>
      <c r="T140" s="314"/>
      <c r="U140" s="205"/>
      <c r="V140" s="205"/>
      <c r="W140" s="205"/>
    </row>
    <row r="141" spans="1:23" s="175" customFormat="1" ht="17.45" customHeight="1" x14ac:dyDescent="0.15">
      <c r="A141" s="453"/>
      <c r="B141" s="453"/>
      <c r="C141" s="510"/>
      <c r="D141" s="501"/>
      <c r="E141" s="501"/>
      <c r="F141" s="473"/>
      <c r="G141" s="362"/>
      <c r="H141" s="187" t="s">
        <v>231</v>
      </c>
      <c r="I141" s="197">
        <v>100000</v>
      </c>
      <c r="J141" s="291"/>
      <c r="K141" s="301"/>
      <c r="L141" s="291" t="s">
        <v>5</v>
      </c>
      <c r="M141" s="185">
        <v>12</v>
      </c>
      <c r="N141" s="360" t="s">
        <v>351</v>
      </c>
      <c r="O141" s="296">
        <f>SUM(M141*I141)</f>
        <v>1200000</v>
      </c>
      <c r="Q141" s="314"/>
      <c r="R141" s="314"/>
      <c r="S141" s="314"/>
      <c r="T141" s="314"/>
      <c r="U141" s="205"/>
      <c r="V141" s="205"/>
      <c r="W141" s="205"/>
    </row>
    <row r="142" spans="1:23" s="7" customFormat="1" ht="17.45" customHeight="1" x14ac:dyDescent="0.15">
      <c r="A142" s="368"/>
      <c r="B142" s="368"/>
      <c r="C142" s="511"/>
      <c r="D142" s="501"/>
      <c r="E142" s="501"/>
      <c r="F142" s="473"/>
      <c r="G142" s="362"/>
      <c r="H142" s="187" t="s">
        <v>230</v>
      </c>
      <c r="I142" s="197">
        <v>100000</v>
      </c>
      <c r="J142" s="291"/>
      <c r="K142" s="301"/>
      <c r="L142" s="291" t="s">
        <v>5</v>
      </c>
      <c r="M142" s="185">
        <v>12</v>
      </c>
      <c r="N142" s="360" t="s">
        <v>351</v>
      </c>
      <c r="O142" s="296">
        <f>SUM(M142*I142)</f>
        <v>1200000</v>
      </c>
      <c r="Q142" s="314"/>
      <c r="R142" s="314"/>
      <c r="S142" s="314"/>
      <c r="T142" s="314"/>
      <c r="U142" s="205"/>
      <c r="V142" s="205"/>
      <c r="W142" s="205"/>
    </row>
    <row r="143" spans="1:23" s="7" customFormat="1" ht="17.45" customHeight="1" x14ac:dyDescent="0.15">
      <c r="A143" s="368"/>
      <c r="B143" s="368"/>
      <c r="C143" s="512"/>
      <c r="D143" s="484"/>
      <c r="E143" s="484"/>
      <c r="F143" s="473">
        <f>E143-D143</f>
        <v>0</v>
      </c>
      <c r="G143" s="183"/>
      <c r="H143" s="292" t="s">
        <v>3</v>
      </c>
      <c r="I143" s="292"/>
      <c r="J143" s="292"/>
      <c r="K143" s="292"/>
      <c r="L143" s="292"/>
      <c r="M143" s="292"/>
      <c r="N143" s="292"/>
      <c r="O143" s="294">
        <f>SUM(O140:O142)</f>
        <v>6960000</v>
      </c>
      <c r="Q143" s="314"/>
      <c r="R143" s="314">
        <v>6960</v>
      </c>
      <c r="S143" s="314"/>
      <c r="T143" s="314"/>
      <c r="U143" s="205"/>
      <c r="V143" s="205"/>
      <c r="W143" s="205"/>
    </row>
    <row r="144" spans="1:23" s="7" customFormat="1" ht="17.45" customHeight="1" x14ac:dyDescent="0.15">
      <c r="A144" s="368" t="s">
        <v>47</v>
      </c>
      <c r="B144" s="368" t="s">
        <v>7</v>
      </c>
      <c r="C144" s="508" t="s">
        <v>133</v>
      </c>
      <c r="D144" s="475">
        <v>2300</v>
      </c>
      <c r="E144" s="475">
        <f>ROUNDUP(O147/1000,)</f>
        <v>1420</v>
      </c>
      <c r="F144" s="475">
        <f>E144-D144</f>
        <v>-880</v>
      </c>
      <c r="G144" s="385"/>
      <c r="H144" s="283" t="s">
        <v>134</v>
      </c>
      <c r="I144" s="51">
        <v>100000</v>
      </c>
      <c r="J144" s="210" t="s">
        <v>4</v>
      </c>
      <c r="K144" s="186"/>
      <c r="L144" s="210" t="s">
        <v>5</v>
      </c>
      <c r="M144" s="58">
        <v>6</v>
      </c>
      <c r="N144" s="360" t="s">
        <v>351</v>
      </c>
      <c r="O144" s="295">
        <f>SUM(M144*I144)</f>
        <v>600000</v>
      </c>
      <c r="Q144" s="314"/>
      <c r="R144" s="314"/>
      <c r="S144" s="314"/>
      <c r="T144" s="314"/>
      <c r="U144" s="205"/>
      <c r="V144" s="205"/>
      <c r="W144" s="205"/>
    </row>
    <row r="145" spans="1:23" s="7" customFormat="1" ht="17.45" customHeight="1" x14ac:dyDescent="0.15">
      <c r="A145" s="47" t="s">
        <v>47</v>
      </c>
      <c r="B145" s="47" t="s">
        <v>39</v>
      </c>
      <c r="C145" s="469"/>
      <c r="D145" s="471"/>
      <c r="E145" s="471"/>
      <c r="F145" s="471"/>
      <c r="G145" s="362"/>
      <c r="H145" s="265" t="s">
        <v>135</v>
      </c>
      <c r="I145" s="197" t="s">
        <v>4</v>
      </c>
      <c r="J145" s="291" t="s">
        <v>4</v>
      </c>
      <c r="K145" s="287" t="s">
        <v>4</v>
      </c>
      <c r="L145" s="298" t="s">
        <v>4</v>
      </c>
      <c r="M145" s="299" t="s">
        <v>4</v>
      </c>
      <c r="N145" s="299"/>
      <c r="O145" s="296">
        <v>500000</v>
      </c>
      <c r="Q145" s="314"/>
      <c r="R145" s="314"/>
      <c r="S145" s="314"/>
      <c r="T145" s="314"/>
      <c r="U145" s="205"/>
      <c r="V145" s="205"/>
      <c r="W145" s="205"/>
    </row>
    <row r="146" spans="1:23" s="7" customFormat="1" ht="17.45" customHeight="1" x14ac:dyDescent="0.15">
      <c r="A146" s="368"/>
      <c r="B146" s="368"/>
      <c r="C146" s="469"/>
      <c r="D146" s="471"/>
      <c r="E146" s="471"/>
      <c r="F146" s="471"/>
      <c r="G146" s="362"/>
      <c r="H146" s="187" t="s">
        <v>136</v>
      </c>
      <c r="I146" s="197"/>
      <c r="J146" s="291"/>
      <c r="K146" s="287"/>
      <c r="L146" s="298"/>
      <c r="M146" s="299"/>
      <c r="N146" s="299"/>
      <c r="O146" s="296">
        <v>320000</v>
      </c>
      <c r="Q146" s="314"/>
      <c r="R146" s="314"/>
      <c r="S146" s="314"/>
      <c r="T146" s="314"/>
      <c r="U146" s="205"/>
      <c r="V146" s="205"/>
      <c r="W146" s="205"/>
    </row>
    <row r="147" spans="1:23" s="7" customFormat="1" ht="17.45" customHeight="1" x14ac:dyDescent="0.15">
      <c r="A147" s="368" t="s">
        <v>47</v>
      </c>
      <c r="B147" s="368" t="s">
        <v>7</v>
      </c>
      <c r="C147" s="470"/>
      <c r="D147" s="472"/>
      <c r="E147" s="472"/>
      <c r="F147" s="472"/>
      <c r="G147" s="183"/>
      <c r="H147" s="292" t="s">
        <v>3</v>
      </c>
      <c r="I147" s="292"/>
      <c r="J147" s="292"/>
      <c r="K147" s="292"/>
      <c r="L147" s="292"/>
      <c r="M147" s="292"/>
      <c r="N147" s="292"/>
      <c r="O147" s="294">
        <f>SUM(O144:O146)</f>
        <v>1420000</v>
      </c>
      <c r="Q147" s="314"/>
      <c r="R147" s="314">
        <v>1420</v>
      </c>
      <c r="S147" s="314"/>
      <c r="T147" s="314"/>
      <c r="U147" s="205"/>
      <c r="V147" s="205"/>
      <c r="W147" s="205"/>
    </row>
    <row r="148" spans="1:23" s="7" customFormat="1" ht="17.45" customHeight="1" x14ac:dyDescent="0.15">
      <c r="A148" s="381"/>
      <c r="B148" s="381"/>
      <c r="C148" s="515" t="s">
        <v>84</v>
      </c>
      <c r="D148" s="481">
        <v>9600</v>
      </c>
      <c r="E148" s="481">
        <f>ROUNDUP(O149/1000,)</f>
        <v>9600</v>
      </c>
      <c r="F148" s="473">
        <f t="shared" ref="F148:F153" si="12">E148-D148</f>
        <v>0</v>
      </c>
      <c r="G148" s="373"/>
      <c r="H148" s="283" t="s">
        <v>301</v>
      </c>
      <c r="I148" s="290">
        <v>800000</v>
      </c>
      <c r="J148" s="304"/>
      <c r="K148" s="288"/>
      <c r="L148" s="304" t="s">
        <v>5</v>
      </c>
      <c r="M148" s="58">
        <v>12</v>
      </c>
      <c r="N148" s="360" t="s">
        <v>351</v>
      </c>
      <c r="O148" s="178">
        <f>I148*M148</f>
        <v>9600000</v>
      </c>
      <c r="Q148" s="314"/>
      <c r="R148" s="314"/>
      <c r="S148" s="314"/>
      <c r="T148" s="314"/>
      <c r="U148" s="205"/>
      <c r="V148" s="205"/>
      <c r="W148" s="205"/>
    </row>
    <row r="149" spans="1:23" s="7" customFormat="1" ht="17.45" customHeight="1" x14ac:dyDescent="0.15">
      <c r="A149" s="369"/>
      <c r="B149" s="369"/>
      <c r="C149" s="512"/>
      <c r="D149" s="484"/>
      <c r="E149" s="484"/>
      <c r="F149" s="473">
        <f t="shared" si="12"/>
        <v>0</v>
      </c>
      <c r="G149" s="183"/>
      <c r="H149" s="292" t="s">
        <v>3</v>
      </c>
      <c r="I149" s="292"/>
      <c r="J149" s="292"/>
      <c r="K149" s="292"/>
      <c r="L149" s="292"/>
      <c r="M149" s="292"/>
      <c r="N149" s="292"/>
      <c r="O149" s="294">
        <f>SUM(O148:O148)</f>
        <v>9600000</v>
      </c>
      <c r="Q149" s="314"/>
      <c r="R149" s="314">
        <v>9600</v>
      </c>
      <c r="S149" s="314"/>
      <c r="T149" s="314"/>
      <c r="U149" s="205"/>
      <c r="V149" s="205"/>
      <c r="W149" s="205"/>
    </row>
    <row r="150" spans="1:23" s="7" customFormat="1" ht="17.45" customHeight="1" x14ac:dyDescent="0.15">
      <c r="A150" s="379" t="s">
        <v>47</v>
      </c>
      <c r="B150" s="379" t="s">
        <v>39</v>
      </c>
      <c r="C150" s="515" t="s">
        <v>43</v>
      </c>
      <c r="D150" s="481">
        <v>19800</v>
      </c>
      <c r="E150" s="481">
        <f>ROUNDUP(O151/1000,)</f>
        <v>14400</v>
      </c>
      <c r="F150" s="473">
        <f t="shared" si="12"/>
        <v>-5400</v>
      </c>
      <c r="G150" s="373"/>
      <c r="H150" s="382" t="s">
        <v>137</v>
      </c>
      <c r="I150" s="290">
        <v>1200000</v>
      </c>
      <c r="J150" s="210"/>
      <c r="K150" s="399"/>
      <c r="L150" s="304" t="s">
        <v>5</v>
      </c>
      <c r="M150" s="227">
        <v>12</v>
      </c>
      <c r="N150" s="398" t="s">
        <v>351</v>
      </c>
      <c r="O150" s="178">
        <f>I150*M150</f>
        <v>14400000</v>
      </c>
      <c r="Q150" s="314"/>
      <c r="R150" s="314"/>
      <c r="S150" s="314"/>
      <c r="T150" s="314"/>
      <c r="U150" s="205"/>
      <c r="V150" s="205"/>
      <c r="W150" s="205"/>
    </row>
    <row r="151" spans="1:23" s="7" customFormat="1" ht="17.45" customHeight="1" x14ac:dyDescent="0.15">
      <c r="A151" s="368"/>
      <c r="B151" s="369"/>
      <c r="C151" s="512"/>
      <c r="D151" s="484"/>
      <c r="E151" s="484"/>
      <c r="F151" s="473">
        <f t="shared" si="12"/>
        <v>0</v>
      </c>
      <c r="G151" s="183"/>
      <c r="H151" s="292" t="s">
        <v>3</v>
      </c>
      <c r="I151" s="292"/>
      <c r="J151" s="292"/>
      <c r="K151" s="292"/>
      <c r="L151" s="292"/>
      <c r="M151" s="292"/>
      <c r="N151" s="292"/>
      <c r="O151" s="294">
        <f>SUM(O150:O150)</f>
        <v>14400000</v>
      </c>
      <c r="Q151" s="314"/>
      <c r="R151" s="314">
        <v>12150</v>
      </c>
      <c r="S151" s="314">
        <v>2250</v>
      </c>
      <c r="T151" s="314"/>
      <c r="U151" s="205"/>
      <c r="V151" s="205"/>
      <c r="W151" s="205"/>
    </row>
    <row r="152" spans="1:23" s="7" customFormat="1" ht="17.45" customHeight="1" x14ac:dyDescent="0.15">
      <c r="A152" s="381"/>
      <c r="B152" s="379" t="s">
        <v>47</v>
      </c>
      <c r="C152" s="361" t="s">
        <v>11</v>
      </c>
      <c r="D152" s="211">
        <f>SUM(D153:D173)</f>
        <v>4580</v>
      </c>
      <c r="E152" s="211">
        <f>SUM(E153:E173)</f>
        <v>3180</v>
      </c>
      <c r="F152" s="211">
        <f t="shared" si="12"/>
        <v>-1400</v>
      </c>
      <c r="G152" s="209"/>
      <c r="H152" s="207"/>
      <c r="I152" s="214"/>
      <c r="J152" s="214"/>
      <c r="K152" s="214"/>
      <c r="L152" s="214"/>
      <c r="M152" s="214"/>
      <c r="N152" s="214"/>
      <c r="O152" s="221"/>
      <c r="Q152" s="314"/>
      <c r="R152" s="314"/>
      <c r="S152" s="314"/>
      <c r="T152" s="314"/>
      <c r="U152" s="205"/>
      <c r="V152" s="205"/>
      <c r="W152" s="205"/>
    </row>
    <row r="153" spans="1:23" s="7" customFormat="1" ht="17.45" customHeight="1" x14ac:dyDescent="0.15">
      <c r="A153" s="381"/>
      <c r="B153" s="381"/>
      <c r="C153" s="474" t="s">
        <v>85</v>
      </c>
      <c r="D153" s="496">
        <v>860</v>
      </c>
      <c r="E153" s="496">
        <f>ROUNDUP(O157/1000,)</f>
        <v>560</v>
      </c>
      <c r="F153" s="496">
        <f t="shared" si="12"/>
        <v>-300</v>
      </c>
      <c r="G153" s="373"/>
      <c r="H153" s="283" t="s">
        <v>193</v>
      </c>
      <c r="I153" s="51"/>
      <c r="J153" s="210"/>
      <c r="K153" s="186"/>
      <c r="L153" s="304"/>
      <c r="M153" s="59"/>
      <c r="N153" s="59"/>
      <c r="O153" s="295">
        <v>200000</v>
      </c>
      <c r="Q153" s="314"/>
      <c r="R153" s="314"/>
      <c r="S153" s="314"/>
      <c r="T153" s="314"/>
      <c r="U153" s="205"/>
      <c r="V153" s="205"/>
      <c r="W153" s="205"/>
    </row>
    <row r="154" spans="1:23" s="7" customFormat="1" ht="17.45" customHeight="1" x14ac:dyDescent="0.15">
      <c r="A154" s="368"/>
      <c r="B154" s="11"/>
      <c r="C154" s="468"/>
      <c r="D154" s="497"/>
      <c r="E154" s="497"/>
      <c r="F154" s="497"/>
      <c r="G154" s="362"/>
      <c r="H154" s="187" t="s">
        <v>194</v>
      </c>
      <c r="I154" s="48"/>
      <c r="J154" s="291"/>
      <c r="K154" s="301"/>
      <c r="L154" s="298"/>
      <c r="M154" s="293"/>
      <c r="N154" s="293"/>
      <c r="O154" s="296">
        <v>140000</v>
      </c>
      <c r="Q154" s="314"/>
      <c r="R154" s="314"/>
      <c r="S154" s="314"/>
      <c r="T154" s="314"/>
      <c r="U154" s="205"/>
      <c r="V154" s="205"/>
      <c r="W154" s="205"/>
    </row>
    <row r="155" spans="1:23" s="7" customFormat="1" ht="17.45" customHeight="1" x14ac:dyDescent="0.15">
      <c r="A155" s="368"/>
      <c r="B155" s="11"/>
      <c r="C155" s="468"/>
      <c r="D155" s="497"/>
      <c r="E155" s="497"/>
      <c r="F155" s="497"/>
      <c r="G155" s="362"/>
      <c r="H155" s="187" t="s">
        <v>195</v>
      </c>
      <c r="I155" s="48">
        <v>25000</v>
      </c>
      <c r="J155" s="291"/>
      <c r="K155" s="301"/>
      <c r="L155" s="298" t="s">
        <v>5</v>
      </c>
      <c r="M155" s="293">
        <v>4</v>
      </c>
      <c r="N155" s="360" t="s">
        <v>351</v>
      </c>
      <c r="O155" s="296">
        <f>I155*M155</f>
        <v>100000</v>
      </c>
      <c r="Q155" s="314"/>
      <c r="R155" s="314"/>
      <c r="S155" s="314"/>
      <c r="T155" s="314"/>
      <c r="U155" s="205"/>
      <c r="V155" s="205"/>
      <c r="W155" s="205"/>
    </row>
    <row r="156" spans="1:23" s="7" customFormat="1" ht="17.45" customHeight="1" x14ac:dyDescent="0.15">
      <c r="A156" s="368"/>
      <c r="B156" s="11"/>
      <c r="C156" s="494"/>
      <c r="D156" s="498"/>
      <c r="E156" s="498"/>
      <c r="F156" s="498"/>
      <c r="G156" s="364"/>
      <c r="H156" s="332" t="s">
        <v>196</v>
      </c>
      <c r="I156" s="333"/>
      <c r="J156" s="230"/>
      <c r="K156" s="334"/>
      <c r="L156" s="231"/>
      <c r="M156" s="335"/>
      <c r="N156" s="335"/>
      <c r="O156" s="336">
        <v>120000</v>
      </c>
      <c r="Q156" s="314"/>
      <c r="R156" s="314"/>
      <c r="S156" s="314"/>
      <c r="T156" s="314"/>
      <c r="U156" s="205"/>
      <c r="V156" s="205"/>
      <c r="W156" s="205"/>
    </row>
    <row r="157" spans="1:23" s="7" customFormat="1" ht="17.45" customHeight="1" x14ac:dyDescent="0.15">
      <c r="A157" s="381"/>
      <c r="B157" s="381"/>
      <c r="C157" s="474" t="s">
        <v>86</v>
      </c>
      <c r="D157" s="496">
        <v>2220</v>
      </c>
      <c r="E157" s="496">
        <f>ROUNDUP(O165/1000,)</f>
        <v>1320</v>
      </c>
      <c r="F157" s="496">
        <f>E157-D157</f>
        <v>-900</v>
      </c>
      <c r="G157" s="337"/>
      <c r="H157" s="330" t="s">
        <v>3</v>
      </c>
      <c r="I157" s="330"/>
      <c r="J157" s="330"/>
      <c r="K157" s="330"/>
      <c r="L157" s="330"/>
      <c r="M157" s="330"/>
      <c r="N157" s="330"/>
      <c r="O157" s="331">
        <f>SUM(O153:O156)</f>
        <v>560000</v>
      </c>
      <c r="Q157" s="314"/>
      <c r="R157" s="314">
        <v>60</v>
      </c>
      <c r="S157" s="314">
        <v>500</v>
      </c>
      <c r="T157" s="314"/>
      <c r="U157" s="205"/>
      <c r="V157" s="205"/>
      <c r="W157" s="205"/>
    </row>
    <row r="158" spans="1:23" s="7" customFormat="1" ht="18" customHeight="1" x14ac:dyDescent="0.15">
      <c r="A158" s="381"/>
      <c r="B158" s="381"/>
      <c r="C158" s="468"/>
      <c r="D158" s="497"/>
      <c r="E158" s="497"/>
      <c r="F158" s="497"/>
      <c r="G158" s="385"/>
      <c r="H158" s="283" t="s">
        <v>197</v>
      </c>
      <c r="I158" s="51">
        <v>150000</v>
      </c>
      <c r="J158" s="210"/>
      <c r="K158" s="186"/>
      <c r="L158" s="304" t="s">
        <v>5</v>
      </c>
      <c r="M158" s="59">
        <v>2</v>
      </c>
      <c r="N158" s="360" t="s">
        <v>351</v>
      </c>
      <c r="O158" s="295">
        <f t="shared" ref="O158:O163" si="13">I158*M158</f>
        <v>300000</v>
      </c>
      <c r="Q158" s="314"/>
      <c r="R158" s="314"/>
      <c r="S158" s="314"/>
      <c r="T158" s="314"/>
      <c r="U158" s="205"/>
      <c r="V158" s="205"/>
      <c r="W158" s="205"/>
    </row>
    <row r="159" spans="1:23" s="7" customFormat="1" ht="18" customHeight="1" x14ac:dyDescent="0.15">
      <c r="A159" s="368"/>
      <c r="B159" s="11"/>
      <c r="C159" s="468"/>
      <c r="D159" s="497"/>
      <c r="E159" s="497"/>
      <c r="F159" s="497"/>
      <c r="G159" s="362"/>
      <c r="H159" s="187" t="s">
        <v>198</v>
      </c>
      <c r="I159" s="48">
        <v>10000</v>
      </c>
      <c r="J159" s="291"/>
      <c r="K159" s="301"/>
      <c r="L159" s="298" t="s">
        <v>5</v>
      </c>
      <c r="M159" s="293">
        <v>12</v>
      </c>
      <c r="N159" s="360" t="s">
        <v>351</v>
      </c>
      <c r="O159" s="296">
        <f t="shared" si="13"/>
        <v>120000</v>
      </c>
      <c r="Q159" s="314"/>
      <c r="R159" s="314"/>
      <c r="S159" s="314"/>
      <c r="T159" s="314"/>
      <c r="U159" s="205"/>
      <c r="V159" s="205"/>
      <c r="W159" s="205"/>
    </row>
    <row r="160" spans="1:23" s="7" customFormat="1" ht="18" customHeight="1" x14ac:dyDescent="0.15">
      <c r="A160" s="368"/>
      <c r="B160" s="11"/>
      <c r="C160" s="468"/>
      <c r="D160" s="497"/>
      <c r="E160" s="497"/>
      <c r="F160" s="497"/>
      <c r="G160" s="362"/>
      <c r="H160" s="187" t="s">
        <v>199</v>
      </c>
      <c r="I160" s="48">
        <v>50000</v>
      </c>
      <c r="J160" s="291"/>
      <c r="K160" s="301"/>
      <c r="L160" s="298" t="s">
        <v>5</v>
      </c>
      <c r="M160" s="293">
        <v>4</v>
      </c>
      <c r="N160" s="360" t="s">
        <v>351</v>
      </c>
      <c r="O160" s="296">
        <f t="shared" si="13"/>
        <v>200000</v>
      </c>
      <c r="Q160" s="314"/>
      <c r="R160" s="314"/>
      <c r="S160" s="314"/>
      <c r="T160" s="314"/>
      <c r="U160" s="205"/>
      <c r="V160" s="205"/>
      <c r="W160" s="205"/>
    </row>
    <row r="161" spans="1:23" s="7" customFormat="1" ht="18" customHeight="1" x14ac:dyDescent="0.15">
      <c r="A161" s="368"/>
      <c r="B161" s="11"/>
      <c r="C161" s="468"/>
      <c r="D161" s="497"/>
      <c r="E161" s="497"/>
      <c r="F161" s="497"/>
      <c r="G161" s="362"/>
      <c r="H161" s="187" t="s">
        <v>200</v>
      </c>
      <c r="I161" s="48">
        <v>180000</v>
      </c>
      <c r="J161" s="291"/>
      <c r="K161" s="301"/>
      <c r="L161" s="298" t="s">
        <v>5</v>
      </c>
      <c r="M161" s="293">
        <v>12</v>
      </c>
      <c r="N161" s="360" t="s">
        <v>351</v>
      </c>
      <c r="O161" s="296">
        <v>200000</v>
      </c>
      <c r="Q161" s="314"/>
      <c r="R161" s="314"/>
      <c r="S161" s="314"/>
      <c r="T161" s="314"/>
      <c r="U161" s="205"/>
      <c r="V161" s="205"/>
      <c r="W161" s="205"/>
    </row>
    <row r="162" spans="1:23" s="7" customFormat="1" ht="18" customHeight="1" x14ac:dyDescent="0.15">
      <c r="A162" s="368"/>
      <c r="B162" s="514"/>
      <c r="C162" s="468"/>
      <c r="D162" s="497"/>
      <c r="E162" s="497"/>
      <c r="F162" s="497"/>
      <c r="G162" s="362"/>
      <c r="H162" s="187" t="s">
        <v>201</v>
      </c>
      <c r="I162" s="48">
        <v>100000</v>
      </c>
      <c r="J162" s="291"/>
      <c r="K162" s="301"/>
      <c r="L162" s="298" t="s">
        <v>5</v>
      </c>
      <c r="M162" s="293">
        <v>1</v>
      </c>
      <c r="N162" s="360" t="s">
        <v>351</v>
      </c>
      <c r="O162" s="296">
        <f t="shared" si="13"/>
        <v>100000</v>
      </c>
      <c r="Q162" s="314"/>
      <c r="R162" s="314"/>
      <c r="S162" s="314"/>
      <c r="T162" s="314"/>
      <c r="U162" s="205"/>
      <c r="V162" s="205"/>
      <c r="W162" s="205"/>
    </row>
    <row r="163" spans="1:23" s="7" customFormat="1" ht="18" customHeight="1" x14ac:dyDescent="0.15">
      <c r="A163" s="368"/>
      <c r="B163" s="514"/>
      <c r="C163" s="468"/>
      <c r="D163" s="497"/>
      <c r="E163" s="497"/>
      <c r="F163" s="497"/>
      <c r="G163" s="362"/>
      <c r="H163" s="187" t="s">
        <v>202</v>
      </c>
      <c r="I163" s="48">
        <v>200000</v>
      </c>
      <c r="J163" s="291"/>
      <c r="K163" s="301"/>
      <c r="L163" s="298" t="s">
        <v>5</v>
      </c>
      <c r="M163" s="293">
        <v>1</v>
      </c>
      <c r="N163" s="360" t="s">
        <v>351</v>
      </c>
      <c r="O163" s="296">
        <f t="shared" si="13"/>
        <v>200000</v>
      </c>
      <c r="Q163" s="314"/>
      <c r="R163" s="314"/>
      <c r="S163" s="314"/>
      <c r="T163" s="314"/>
      <c r="U163" s="205"/>
      <c r="V163" s="205"/>
      <c r="W163" s="205"/>
    </row>
    <row r="164" spans="1:23" s="7" customFormat="1" ht="18" customHeight="1" x14ac:dyDescent="0.15">
      <c r="A164" s="453"/>
      <c r="B164" s="514"/>
      <c r="C164" s="468"/>
      <c r="D164" s="497"/>
      <c r="E164" s="497"/>
      <c r="F164" s="497"/>
      <c r="G164" s="362"/>
      <c r="H164" s="378" t="s">
        <v>203</v>
      </c>
      <c r="I164" s="28">
        <v>100000</v>
      </c>
      <c r="J164" s="298"/>
      <c r="K164" s="287"/>
      <c r="L164" s="291" t="s">
        <v>5</v>
      </c>
      <c r="M164" s="293">
        <v>2</v>
      </c>
      <c r="N164" s="360" t="s">
        <v>351</v>
      </c>
      <c r="O164" s="296">
        <f>SUM(M164*I164)</f>
        <v>200000</v>
      </c>
      <c r="Q164" s="314"/>
      <c r="R164" s="314"/>
      <c r="S164" s="314"/>
      <c r="T164" s="314"/>
      <c r="U164" s="205"/>
      <c r="V164" s="205"/>
      <c r="W164" s="205"/>
    </row>
    <row r="165" spans="1:23" s="7" customFormat="1" ht="18" customHeight="1" x14ac:dyDescent="0.15">
      <c r="A165" s="453"/>
      <c r="B165" s="514"/>
      <c r="C165" s="494"/>
      <c r="D165" s="498"/>
      <c r="E165" s="498"/>
      <c r="F165" s="498"/>
      <c r="G165" s="183"/>
      <c r="H165" s="292" t="s">
        <v>3</v>
      </c>
      <c r="I165" s="292"/>
      <c r="J165" s="292"/>
      <c r="K165" s="292"/>
      <c r="L165" s="292"/>
      <c r="M165" s="292"/>
      <c r="N165" s="292"/>
      <c r="O165" s="294">
        <f>SUM(O158:O164)</f>
        <v>1320000</v>
      </c>
      <c r="Q165" s="314"/>
      <c r="R165" s="318">
        <v>312</v>
      </c>
      <c r="S165" s="318">
        <v>1008</v>
      </c>
      <c r="T165" s="314"/>
      <c r="U165" s="205"/>
      <c r="V165" s="205"/>
      <c r="W165" s="205"/>
    </row>
    <row r="166" spans="1:23" s="205" customFormat="1" ht="18" customHeight="1" x14ac:dyDescent="0.15">
      <c r="A166" s="453"/>
      <c r="B166" s="514"/>
      <c r="C166" s="474" t="s">
        <v>362</v>
      </c>
      <c r="D166" s="475">
        <v>0</v>
      </c>
      <c r="E166" s="475">
        <f>ROUNDUP(O167/1000,)</f>
        <v>0</v>
      </c>
      <c r="F166" s="475">
        <f>E166-D166</f>
        <v>0</v>
      </c>
      <c r="G166" s="534" t="s">
        <v>283</v>
      </c>
      <c r="H166" s="504"/>
      <c r="I166" s="504"/>
      <c r="J166" s="504"/>
      <c r="K166" s="504"/>
      <c r="L166" s="504"/>
      <c r="M166" s="504"/>
      <c r="N166" s="504"/>
      <c r="O166" s="505"/>
      <c r="Q166" s="314"/>
      <c r="R166" s="314"/>
      <c r="S166" s="314"/>
      <c r="T166" s="314"/>
    </row>
    <row r="167" spans="1:23" s="205" customFormat="1" ht="18" customHeight="1" x14ac:dyDescent="0.15">
      <c r="A167" s="453"/>
      <c r="B167" s="514"/>
      <c r="C167" s="494"/>
      <c r="D167" s="472"/>
      <c r="E167" s="472"/>
      <c r="F167" s="472"/>
      <c r="G167" s="50"/>
      <c r="H167" s="292" t="s">
        <v>3</v>
      </c>
      <c r="I167" s="292"/>
      <c r="J167" s="292"/>
      <c r="K167" s="292"/>
      <c r="L167" s="292"/>
      <c r="M167" s="292"/>
      <c r="N167" s="292"/>
      <c r="O167" s="294"/>
      <c r="Q167" s="314"/>
      <c r="R167" s="314"/>
      <c r="S167" s="314"/>
      <c r="T167" s="314"/>
    </row>
    <row r="168" spans="1:23" s="7" customFormat="1" ht="18" customHeight="1" x14ac:dyDescent="0.15">
      <c r="A168" s="453"/>
      <c r="B168" s="514"/>
      <c r="C168" s="508" t="s">
        <v>210</v>
      </c>
      <c r="D168" s="475">
        <v>1500</v>
      </c>
      <c r="E168" s="475">
        <f>ROUNDUP(O171/1000,)</f>
        <v>1300</v>
      </c>
      <c r="F168" s="475">
        <f>E168-D168</f>
        <v>-200</v>
      </c>
      <c r="G168" s="385"/>
      <c r="H168" s="283" t="s">
        <v>138</v>
      </c>
      <c r="I168" s="51">
        <v>70000</v>
      </c>
      <c r="J168" s="210" t="s">
        <v>4</v>
      </c>
      <c r="K168" s="186"/>
      <c r="L168" s="210" t="s">
        <v>5</v>
      </c>
      <c r="M168" s="59">
        <v>4</v>
      </c>
      <c r="N168" s="360" t="s">
        <v>351</v>
      </c>
      <c r="O168" s="295">
        <f>I168*M168</f>
        <v>280000</v>
      </c>
      <c r="Q168" s="314"/>
      <c r="R168" s="314"/>
      <c r="S168" s="314"/>
      <c r="T168" s="314"/>
      <c r="U168" s="205"/>
      <c r="V168" s="205"/>
      <c r="W168" s="205"/>
    </row>
    <row r="169" spans="1:23" s="7" customFormat="1" ht="18" customHeight="1" x14ac:dyDescent="0.15">
      <c r="A169" s="368"/>
      <c r="B169" s="11"/>
      <c r="C169" s="469"/>
      <c r="D169" s="471"/>
      <c r="E169" s="471"/>
      <c r="F169" s="471"/>
      <c r="G169" s="363"/>
      <c r="H169" s="187" t="s">
        <v>139</v>
      </c>
      <c r="I169" s="28">
        <v>40000</v>
      </c>
      <c r="J169" s="298"/>
      <c r="K169" s="287"/>
      <c r="L169" s="298" t="s">
        <v>6</v>
      </c>
      <c r="M169" s="299">
        <v>12</v>
      </c>
      <c r="N169" s="360" t="s">
        <v>351</v>
      </c>
      <c r="O169" s="296">
        <f>I169*M169</f>
        <v>480000</v>
      </c>
      <c r="Q169" s="314"/>
      <c r="R169" s="314"/>
      <c r="S169" s="314"/>
      <c r="T169" s="314"/>
      <c r="U169" s="205"/>
      <c r="V169" s="205"/>
      <c r="W169" s="205"/>
    </row>
    <row r="170" spans="1:23" s="7" customFormat="1" ht="18" customHeight="1" x14ac:dyDescent="0.15">
      <c r="A170" s="368"/>
      <c r="B170" s="11"/>
      <c r="C170" s="469"/>
      <c r="D170" s="471"/>
      <c r="E170" s="471"/>
      <c r="F170" s="471"/>
      <c r="G170" s="363"/>
      <c r="H170" s="187" t="s">
        <v>140</v>
      </c>
      <c r="I170" s="48"/>
      <c r="J170" s="291"/>
      <c r="K170" s="301"/>
      <c r="L170" s="291"/>
      <c r="M170" s="185"/>
      <c r="N170" s="185"/>
      <c r="O170" s="296">
        <v>540000</v>
      </c>
      <c r="Q170" s="314"/>
      <c r="R170" s="314"/>
      <c r="S170" s="314"/>
      <c r="T170" s="314"/>
      <c r="U170" s="205"/>
      <c r="V170" s="205"/>
      <c r="W170" s="205"/>
    </row>
    <row r="171" spans="1:23" s="7" customFormat="1" ht="18" customHeight="1" x14ac:dyDescent="0.15">
      <c r="A171" s="381" t="s">
        <v>4</v>
      </c>
      <c r="B171" s="11"/>
      <c r="C171" s="470"/>
      <c r="D171" s="472"/>
      <c r="E171" s="472"/>
      <c r="F171" s="472"/>
      <c r="G171" s="50"/>
      <c r="H171" s="292" t="s">
        <v>3</v>
      </c>
      <c r="I171" s="292"/>
      <c r="J171" s="292"/>
      <c r="K171" s="292"/>
      <c r="L171" s="292"/>
      <c r="M171" s="292"/>
      <c r="N171" s="292"/>
      <c r="O171" s="294">
        <f>SUM(O168:O170)</f>
        <v>1300000</v>
      </c>
      <c r="Q171" s="314"/>
      <c r="R171" s="314">
        <v>1300</v>
      </c>
      <c r="S171" s="314"/>
      <c r="T171" s="314"/>
      <c r="U171" s="205"/>
      <c r="V171" s="205"/>
      <c r="W171" s="205"/>
    </row>
    <row r="172" spans="1:23" s="7" customFormat="1" ht="18" customHeight="1" x14ac:dyDescent="0.15">
      <c r="A172" s="381"/>
      <c r="B172" s="381"/>
      <c r="C172" s="474" t="s">
        <v>211</v>
      </c>
      <c r="D172" s="475">
        <v>0</v>
      </c>
      <c r="E172" s="475">
        <f>ROUNDUP(O173/1000,)</f>
        <v>0</v>
      </c>
      <c r="F172" s="475">
        <f>E172-D172</f>
        <v>0</v>
      </c>
      <c r="G172" s="534" t="s">
        <v>283</v>
      </c>
      <c r="H172" s="504"/>
      <c r="I172" s="504"/>
      <c r="J172" s="504"/>
      <c r="K172" s="504"/>
      <c r="L172" s="504"/>
      <c r="M172" s="504"/>
      <c r="N172" s="504"/>
      <c r="O172" s="505"/>
      <c r="Q172" s="314"/>
      <c r="R172" s="314"/>
      <c r="S172" s="314"/>
      <c r="T172" s="314"/>
      <c r="U172" s="205"/>
      <c r="V172" s="205"/>
      <c r="W172" s="205"/>
    </row>
    <row r="173" spans="1:23" s="7" customFormat="1" ht="18" customHeight="1" x14ac:dyDescent="0.15">
      <c r="A173" s="369"/>
      <c r="B173" s="369"/>
      <c r="C173" s="470"/>
      <c r="D173" s="472"/>
      <c r="E173" s="472"/>
      <c r="F173" s="472"/>
      <c r="G173" s="183"/>
      <c r="H173" s="292" t="s">
        <v>3</v>
      </c>
      <c r="I173" s="292"/>
      <c r="J173" s="292"/>
      <c r="K173" s="292"/>
      <c r="L173" s="292"/>
      <c r="M173" s="292"/>
      <c r="N173" s="292"/>
      <c r="O173" s="294">
        <v>0</v>
      </c>
      <c r="Q173" s="314"/>
      <c r="R173" s="314"/>
      <c r="S173" s="314"/>
      <c r="T173" s="314"/>
      <c r="U173" s="205"/>
      <c r="V173" s="205"/>
      <c r="W173" s="205"/>
    </row>
    <row r="174" spans="1:23" s="7" customFormat="1" ht="18" customHeight="1" x14ac:dyDescent="0.15">
      <c r="A174" s="379" t="s">
        <v>53</v>
      </c>
      <c r="B174" s="207"/>
      <c r="C174" s="207" t="s">
        <v>3</v>
      </c>
      <c r="D174" s="211">
        <f>SUM(D175)</f>
        <v>654</v>
      </c>
      <c r="E174" s="211">
        <f>SUM(E175)</f>
        <v>250</v>
      </c>
      <c r="F174" s="211">
        <f>E174-D174</f>
        <v>-404</v>
      </c>
      <c r="G174" s="209"/>
      <c r="H174" s="207"/>
      <c r="I174" s="214"/>
      <c r="J174" s="214"/>
      <c r="K174" s="214"/>
      <c r="L174" s="214"/>
      <c r="M174" s="214"/>
      <c r="N174" s="214"/>
      <c r="O174" s="221"/>
      <c r="Q174" s="314"/>
      <c r="R174" s="314"/>
      <c r="S174" s="314"/>
      <c r="T174" s="314"/>
      <c r="U174" s="205"/>
      <c r="V174" s="205"/>
      <c r="W174" s="205"/>
    </row>
    <row r="175" spans="1:23" s="7" customFormat="1" ht="18" customHeight="1" x14ac:dyDescent="0.15">
      <c r="A175" s="368" t="s">
        <v>10</v>
      </c>
      <c r="B175" s="379" t="s">
        <v>53</v>
      </c>
      <c r="C175" s="361" t="s">
        <v>11</v>
      </c>
      <c r="D175" s="211">
        <f>SUM(D176)</f>
        <v>654</v>
      </c>
      <c r="E175" s="211">
        <f>SUM(E176)</f>
        <v>250</v>
      </c>
      <c r="F175" s="211">
        <f>E175-D175</f>
        <v>-404</v>
      </c>
      <c r="G175" s="209"/>
      <c r="H175" s="207"/>
      <c r="I175" s="214"/>
      <c r="J175" s="214"/>
      <c r="K175" s="214"/>
      <c r="L175" s="214"/>
      <c r="M175" s="214"/>
      <c r="N175" s="214"/>
      <c r="O175" s="221"/>
      <c r="Q175" s="314"/>
      <c r="R175" s="314"/>
      <c r="S175" s="314"/>
      <c r="T175" s="314"/>
      <c r="U175" s="205"/>
      <c r="V175" s="205"/>
      <c r="W175" s="205"/>
    </row>
    <row r="176" spans="1:23" s="119" customFormat="1" ht="18" customHeight="1" x14ac:dyDescent="0.15">
      <c r="A176" s="368"/>
      <c r="B176" s="381"/>
      <c r="C176" s="508" t="s">
        <v>53</v>
      </c>
      <c r="D176" s="475">
        <v>654</v>
      </c>
      <c r="E176" s="475">
        <f>ROUNDUP(O178/1000,)</f>
        <v>250</v>
      </c>
      <c r="F176" s="475">
        <f>E176-D176</f>
        <v>-404</v>
      </c>
      <c r="G176" s="167"/>
      <c r="H176" s="378" t="s">
        <v>232</v>
      </c>
      <c r="I176" s="48"/>
      <c r="J176" s="291"/>
      <c r="K176" s="301"/>
      <c r="L176" s="291"/>
      <c r="M176" s="293"/>
      <c r="N176" s="293"/>
      <c r="O176" s="296">
        <v>200000</v>
      </c>
      <c r="Q176" s="314"/>
      <c r="R176" s="314"/>
      <c r="S176" s="314"/>
      <c r="T176" s="314"/>
      <c r="U176" s="205"/>
      <c r="V176" s="205"/>
      <c r="W176" s="205"/>
    </row>
    <row r="177" spans="1:23" s="205" customFormat="1" ht="18" customHeight="1" x14ac:dyDescent="0.15">
      <c r="A177" s="368"/>
      <c r="B177" s="381"/>
      <c r="C177" s="469"/>
      <c r="D177" s="471"/>
      <c r="E177" s="471"/>
      <c r="F177" s="471"/>
      <c r="G177" s="235"/>
      <c r="H177" s="378" t="s">
        <v>141</v>
      </c>
      <c r="I177" s="289"/>
      <c r="J177" s="291"/>
      <c r="K177" s="56"/>
      <c r="L177" s="291"/>
      <c r="M177" s="53"/>
      <c r="N177" s="53"/>
      <c r="O177" s="296">
        <v>50000</v>
      </c>
      <c r="Q177" s="314"/>
      <c r="R177" s="314"/>
      <c r="S177" s="314"/>
      <c r="T177" s="314"/>
    </row>
    <row r="178" spans="1:23" s="7" customFormat="1" ht="18" customHeight="1" x14ac:dyDescent="0.15">
      <c r="A178" s="369" t="s">
        <v>10</v>
      </c>
      <c r="B178" s="369" t="s">
        <v>10</v>
      </c>
      <c r="C178" s="470"/>
      <c r="D178" s="472"/>
      <c r="E178" s="472"/>
      <c r="F178" s="472"/>
      <c r="G178" s="183"/>
      <c r="H178" s="292" t="s">
        <v>3</v>
      </c>
      <c r="I178" s="292"/>
      <c r="J178" s="292"/>
      <c r="K178" s="292"/>
      <c r="L178" s="292"/>
      <c r="M178" s="292"/>
      <c r="N178" s="292"/>
      <c r="O178" s="294">
        <f>SUM(O176:O177)</f>
        <v>250000</v>
      </c>
      <c r="Q178" s="314"/>
      <c r="R178" s="314">
        <v>250</v>
      </c>
      <c r="S178" s="314"/>
      <c r="T178" s="314"/>
      <c r="U178" s="205"/>
      <c r="V178" s="205"/>
      <c r="W178" s="205"/>
    </row>
    <row r="179" spans="1:23" s="7" customFormat="1" ht="18" customHeight="1" x14ac:dyDescent="0.15">
      <c r="A179" s="474" t="s">
        <v>88</v>
      </c>
      <c r="B179" s="207"/>
      <c r="C179" s="207" t="s">
        <v>3</v>
      </c>
      <c r="D179" s="211">
        <f>SUM(D180)</f>
        <v>352</v>
      </c>
      <c r="E179" s="211">
        <f>SUM(E180)</f>
        <v>180</v>
      </c>
      <c r="F179" s="211">
        <f>E179-D179</f>
        <v>-172</v>
      </c>
      <c r="G179" s="209"/>
      <c r="H179" s="207"/>
      <c r="I179" s="214"/>
      <c r="J179" s="214"/>
      <c r="K179" s="214"/>
      <c r="L179" s="214"/>
      <c r="M179" s="214"/>
      <c r="N179" s="214"/>
      <c r="O179" s="221"/>
      <c r="Q179" s="314"/>
      <c r="R179" s="314"/>
      <c r="S179" s="314"/>
      <c r="T179" s="314"/>
      <c r="U179" s="205"/>
      <c r="V179" s="205"/>
      <c r="W179" s="205"/>
    </row>
    <row r="180" spans="1:23" s="7" customFormat="1" ht="18" customHeight="1" x14ac:dyDescent="0.15">
      <c r="A180" s="468"/>
      <c r="B180" s="474" t="s">
        <v>88</v>
      </c>
      <c r="C180" s="361" t="s">
        <v>11</v>
      </c>
      <c r="D180" s="211">
        <f>SUM(D181:D186)</f>
        <v>352</v>
      </c>
      <c r="E180" s="211">
        <f>SUM(E181:E186)</f>
        <v>180</v>
      </c>
      <c r="F180" s="211">
        <f>E180-D180</f>
        <v>-172</v>
      </c>
      <c r="G180" s="209"/>
      <c r="H180" s="207"/>
      <c r="I180" s="214"/>
      <c r="J180" s="214"/>
      <c r="K180" s="214"/>
      <c r="L180" s="214"/>
      <c r="M180" s="214"/>
      <c r="N180" s="214"/>
      <c r="O180" s="221"/>
      <c r="Q180" s="314"/>
      <c r="R180" s="314"/>
      <c r="S180" s="314"/>
      <c r="T180" s="314"/>
      <c r="U180" s="205"/>
      <c r="V180" s="205"/>
      <c r="W180" s="205"/>
    </row>
    <row r="181" spans="1:23" s="205" customFormat="1" ht="18" customHeight="1" x14ac:dyDescent="0.15">
      <c r="A181" s="368"/>
      <c r="B181" s="468"/>
      <c r="C181" s="551" t="s">
        <v>236</v>
      </c>
      <c r="D181" s="535">
        <v>284</v>
      </c>
      <c r="E181" s="535">
        <f>ROUNDUP(O182/1000,)</f>
        <v>112</v>
      </c>
      <c r="F181" s="535">
        <f>E181-D181</f>
        <v>-172</v>
      </c>
      <c r="G181" s="362"/>
      <c r="H181" s="378" t="s">
        <v>235</v>
      </c>
      <c r="I181" s="289"/>
      <c r="J181" s="291"/>
      <c r="K181" s="56"/>
      <c r="L181" s="291"/>
      <c r="M181" s="53"/>
      <c r="N181" s="53"/>
      <c r="O181" s="296">
        <v>112000</v>
      </c>
      <c r="Q181" s="314"/>
      <c r="R181" s="314"/>
      <c r="S181" s="314"/>
      <c r="T181" s="314"/>
    </row>
    <row r="182" spans="1:23" s="205" customFormat="1" ht="18" customHeight="1" x14ac:dyDescent="0.15">
      <c r="A182" s="368"/>
      <c r="B182" s="350"/>
      <c r="C182" s="552"/>
      <c r="D182" s="536"/>
      <c r="E182" s="536"/>
      <c r="F182" s="536"/>
      <c r="G182" s="183"/>
      <c r="H182" s="292" t="s">
        <v>3</v>
      </c>
      <c r="I182" s="292"/>
      <c r="J182" s="292"/>
      <c r="K182" s="292"/>
      <c r="L182" s="292"/>
      <c r="M182" s="292"/>
      <c r="N182" s="292"/>
      <c r="O182" s="294">
        <f>SUM(O180:O181)</f>
        <v>112000</v>
      </c>
      <c r="Q182" s="314"/>
      <c r="R182" s="314">
        <v>112</v>
      </c>
      <c r="S182" s="314"/>
      <c r="T182" s="314"/>
    </row>
    <row r="183" spans="1:23" s="252" customFormat="1" ht="18" customHeight="1" x14ac:dyDescent="0.15">
      <c r="A183" s="468"/>
      <c r="B183" s="468"/>
      <c r="C183" s="474" t="s">
        <v>52</v>
      </c>
      <c r="D183" s="496">
        <v>68</v>
      </c>
      <c r="E183" s="496">
        <f>ROUNDUP(O186/1000,)</f>
        <v>68</v>
      </c>
      <c r="F183" s="496">
        <f>E183-D183</f>
        <v>0</v>
      </c>
      <c r="G183" s="355"/>
      <c r="H183" s="408" t="s">
        <v>357</v>
      </c>
      <c r="I183" s="307"/>
      <c r="J183" s="307"/>
      <c r="K183" s="307"/>
      <c r="L183" s="307"/>
      <c r="M183" s="307"/>
      <c r="N183" s="307"/>
      <c r="O183" s="308">
        <v>66951</v>
      </c>
      <c r="Q183" s="314"/>
      <c r="R183" s="314"/>
      <c r="S183" s="314"/>
      <c r="T183" s="314"/>
    </row>
    <row r="184" spans="1:23" s="7" customFormat="1" ht="18" customHeight="1" x14ac:dyDescent="0.15">
      <c r="A184" s="468"/>
      <c r="B184" s="468"/>
      <c r="C184" s="468"/>
      <c r="D184" s="497"/>
      <c r="E184" s="497"/>
      <c r="F184" s="497"/>
      <c r="G184" s="362"/>
      <c r="H184" s="378" t="s">
        <v>285</v>
      </c>
      <c r="I184" s="289"/>
      <c r="J184" s="291"/>
      <c r="K184" s="56"/>
      <c r="L184" s="291"/>
      <c r="M184" s="53"/>
      <c r="N184" s="53"/>
      <c r="O184" s="281">
        <v>156</v>
      </c>
      <c r="Q184" s="314"/>
      <c r="R184" s="314"/>
      <c r="S184" s="314"/>
      <c r="T184" s="314"/>
      <c r="U184" s="205"/>
      <c r="V184" s="205"/>
      <c r="W184" s="205"/>
    </row>
    <row r="185" spans="1:23" s="252" customFormat="1" ht="18" customHeight="1" x14ac:dyDescent="0.15">
      <c r="A185" s="376"/>
      <c r="B185" s="376"/>
      <c r="C185" s="468"/>
      <c r="D185" s="497"/>
      <c r="E185" s="497"/>
      <c r="F185" s="497"/>
      <c r="G185" s="362"/>
      <c r="H185" s="378" t="s">
        <v>321</v>
      </c>
      <c r="I185" s="289"/>
      <c r="J185" s="291"/>
      <c r="K185" s="56"/>
      <c r="L185" s="291"/>
      <c r="M185" s="53"/>
      <c r="N185" s="53"/>
      <c r="O185" s="300">
        <v>44</v>
      </c>
      <c r="Q185" s="314"/>
      <c r="R185" s="314"/>
      <c r="S185" s="314"/>
      <c r="T185" s="314"/>
    </row>
    <row r="186" spans="1:23" s="7" customFormat="1" ht="18" customHeight="1" x14ac:dyDescent="0.15">
      <c r="A186" s="369"/>
      <c r="B186" s="369"/>
      <c r="C186" s="494"/>
      <c r="D186" s="498"/>
      <c r="E186" s="498"/>
      <c r="F186" s="498"/>
      <c r="G186" s="183"/>
      <c r="H186" s="292" t="s">
        <v>3</v>
      </c>
      <c r="I186" s="292"/>
      <c r="J186" s="292"/>
      <c r="K186" s="292"/>
      <c r="L186" s="292"/>
      <c r="M186" s="292"/>
      <c r="N186" s="292"/>
      <c r="O186" s="294">
        <f>SUM(O183:P185)</f>
        <v>67151</v>
      </c>
      <c r="Q186" s="314"/>
      <c r="R186" s="314">
        <v>68</v>
      </c>
      <c r="S186" s="314"/>
      <c r="T186" s="314"/>
      <c r="U186" s="205"/>
      <c r="V186" s="205"/>
      <c r="W186" s="205"/>
    </row>
    <row r="187" spans="1:23" s="7" customFormat="1" ht="16.5" customHeight="1" x14ac:dyDescent="0.15">
      <c r="A187" s="379" t="s">
        <v>89</v>
      </c>
      <c r="B187" s="207"/>
      <c r="C187" s="207" t="s">
        <v>3</v>
      </c>
      <c r="D187" s="211">
        <f>SUM(D188)</f>
        <v>0</v>
      </c>
      <c r="E187" s="211">
        <f>SUM(E188)</f>
        <v>0</v>
      </c>
      <c r="F187" s="211">
        <f t="shared" ref="F187:F194" si="14">E187-D187</f>
        <v>0</v>
      </c>
      <c r="G187" s="209"/>
      <c r="H187" s="207"/>
      <c r="I187" s="214"/>
      <c r="J187" s="214"/>
      <c r="K187" s="214"/>
      <c r="L187" s="214"/>
      <c r="M187" s="214"/>
      <c r="N187" s="214"/>
      <c r="O187" s="221"/>
      <c r="Q187" s="314"/>
      <c r="R187" s="314"/>
      <c r="S187" s="314"/>
      <c r="T187" s="314"/>
      <c r="U187" s="205"/>
      <c r="V187" s="205"/>
      <c r="W187" s="205"/>
    </row>
    <row r="188" spans="1:23" s="7" customFormat="1" ht="16.5" customHeight="1" x14ac:dyDescent="0.15">
      <c r="A188" s="368" t="s">
        <v>10</v>
      </c>
      <c r="B188" s="474" t="s">
        <v>90</v>
      </c>
      <c r="C188" s="361" t="s">
        <v>11</v>
      </c>
      <c r="D188" s="211">
        <f>SUM(D189)</f>
        <v>0</v>
      </c>
      <c r="E188" s="211">
        <f>SUM(E189)</f>
        <v>0</v>
      </c>
      <c r="F188" s="211">
        <f t="shared" si="14"/>
        <v>0</v>
      </c>
      <c r="G188" s="209"/>
      <c r="H188" s="207"/>
      <c r="I188" s="214"/>
      <c r="J188" s="214"/>
      <c r="K188" s="214"/>
      <c r="L188" s="214"/>
      <c r="M188" s="214"/>
      <c r="N188" s="214"/>
      <c r="O188" s="221"/>
      <c r="Q188" s="314"/>
      <c r="R188" s="314"/>
      <c r="S188" s="314"/>
      <c r="T188" s="314"/>
      <c r="U188" s="205"/>
      <c r="V188" s="205"/>
      <c r="W188" s="205"/>
    </row>
    <row r="189" spans="1:23" s="7" customFormat="1" ht="16.5" customHeight="1" x14ac:dyDescent="0.15">
      <c r="A189" s="368" t="s">
        <v>10</v>
      </c>
      <c r="B189" s="468"/>
      <c r="C189" s="509" t="s">
        <v>90</v>
      </c>
      <c r="D189" s="481">
        <v>0</v>
      </c>
      <c r="E189" s="481">
        <f>ROUNDUP(O190/1000,)</f>
        <v>0</v>
      </c>
      <c r="F189" s="473">
        <f t="shared" si="14"/>
        <v>0</v>
      </c>
      <c r="G189" s="534" t="s">
        <v>283</v>
      </c>
      <c r="H189" s="504"/>
      <c r="I189" s="504"/>
      <c r="J189" s="504"/>
      <c r="K189" s="504"/>
      <c r="L189" s="504"/>
      <c r="M189" s="504"/>
      <c r="N189" s="504"/>
      <c r="O189" s="505"/>
      <c r="Q189" s="314"/>
      <c r="R189" s="314"/>
      <c r="S189" s="314"/>
      <c r="T189" s="314"/>
      <c r="U189" s="205"/>
      <c r="V189" s="205"/>
      <c r="W189" s="205"/>
    </row>
    <row r="190" spans="1:23" s="7" customFormat="1" ht="16.5" customHeight="1" x14ac:dyDescent="0.15">
      <c r="A190" s="369" t="s">
        <v>10</v>
      </c>
      <c r="B190" s="369" t="s">
        <v>10</v>
      </c>
      <c r="C190" s="512"/>
      <c r="D190" s="484"/>
      <c r="E190" s="484"/>
      <c r="F190" s="473">
        <f t="shared" si="14"/>
        <v>0</v>
      </c>
      <c r="G190" s="183"/>
      <c r="H190" s="292" t="s">
        <v>3</v>
      </c>
      <c r="I190" s="292"/>
      <c r="J190" s="292"/>
      <c r="K190" s="292"/>
      <c r="L190" s="292"/>
      <c r="M190" s="292"/>
      <c r="N190" s="292"/>
      <c r="O190" s="294">
        <v>0</v>
      </c>
      <c r="Q190" s="314">
        <v>0</v>
      </c>
      <c r="R190" s="314">
        <v>0</v>
      </c>
      <c r="S190" s="314"/>
      <c r="T190" s="314"/>
      <c r="U190" s="205"/>
      <c r="V190" s="205"/>
      <c r="W190" s="205"/>
    </row>
    <row r="191" spans="1:23" s="7" customFormat="1" ht="16.5" customHeight="1" x14ac:dyDescent="0.15">
      <c r="A191" s="379" t="s">
        <v>91</v>
      </c>
      <c r="B191" s="207"/>
      <c r="C191" s="207" t="s">
        <v>3</v>
      </c>
      <c r="D191" s="211">
        <f>SUM(D192)</f>
        <v>0</v>
      </c>
      <c r="E191" s="211">
        <f>SUM(E192)</f>
        <v>0</v>
      </c>
      <c r="F191" s="211">
        <f t="shared" si="14"/>
        <v>0</v>
      </c>
      <c r="G191" s="209"/>
      <c r="H191" s="207"/>
      <c r="I191" s="214"/>
      <c r="J191" s="214"/>
      <c r="K191" s="214"/>
      <c r="L191" s="214"/>
      <c r="M191" s="214"/>
      <c r="N191" s="214"/>
      <c r="O191" s="221"/>
      <c r="Q191" s="314"/>
      <c r="R191" s="314"/>
      <c r="S191" s="314"/>
      <c r="T191" s="314"/>
      <c r="U191" s="205"/>
      <c r="V191" s="205"/>
      <c r="W191" s="205"/>
    </row>
    <row r="192" spans="1:23" s="7" customFormat="1" ht="16.5" customHeight="1" x14ac:dyDescent="0.15">
      <c r="A192" s="368" t="s">
        <v>10</v>
      </c>
      <c r="B192" s="474" t="s">
        <v>92</v>
      </c>
      <c r="C192" s="361" t="s">
        <v>11</v>
      </c>
      <c r="D192" s="211">
        <f>SUM(D193)</f>
        <v>0</v>
      </c>
      <c r="E192" s="211">
        <f>SUM(E193)</f>
        <v>0</v>
      </c>
      <c r="F192" s="211">
        <f t="shared" si="14"/>
        <v>0</v>
      </c>
      <c r="G192" s="209"/>
      <c r="H192" s="207"/>
      <c r="I192" s="214"/>
      <c r="J192" s="214"/>
      <c r="K192" s="214"/>
      <c r="L192" s="214"/>
      <c r="M192" s="214"/>
      <c r="N192" s="214"/>
      <c r="O192" s="221"/>
      <c r="Q192" s="314"/>
      <c r="R192" s="314"/>
      <c r="S192" s="314"/>
      <c r="T192" s="314"/>
      <c r="U192" s="205"/>
      <c r="V192" s="205"/>
      <c r="W192" s="205"/>
    </row>
    <row r="193" spans="1:23" s="7" customFormat="1" ht="16.5" customHeight="1" x14ac:dyDescent="0.15">
      <c r="A193" s="368" t="s">
        <v>10</v>
      </c>
      <c r="B193" s="468"/>
      <c r="C193" s="509" t="s">
        <v>93</v>
      </c>
      <c r="D193" s="481">
        <v>0</v>
      </c>
      <c r="E193" s="481">
        <f>ROUNDUP(O194/1000,)</f>
        <v>0</v>
      </c>
      <c r="F193" s="473">
        <f t="shared" si="14"/>
        <v>0</v>
      </c>
      <c r="G193" s="534" t="s">
        <v>283</v>
      </c>
      <c r="H193" s="504"/>
      <c r="I193" s="504"/>
      <c r="J193" s="504"/>
      <c r="K193" s="504"/>
      <c r="L193" s="504"/>
      <c r="M193" s="504"/>
      <c r="N193" s="504"/>
      <c r="O193" s="505"/>
      <c r="Q193" s="314"/>
      <c r="R193" s="314"/>
      <c r="S193" s="314"/>
      <c r="T193" s="314"/>
      <c r="U193" s="205"/>
      <c r="V193" s="205"/>
      <c r="W193" s="205"/>
    </row>
    <row r="194" spans="1:23" s="7" customFormat="1" ht="16.5" customHeight="1" x14ac:dyDescent="0.15">
      <c r="A194" s="369" t="s">
        <v>10</v>
      </c>
      <c r="B194" s="369" t="s">
        <v>10</v>
      </c>
      <c r="C194" s="512"/>
      <c r="D194" s="484"/>
      <c r="E194" s="484"/>
      <c r="F194" s="473">
        <f t="shared" si="14"/>
        <v>0</v>
      </c>
      <c r="G194" s="183"/>
      <c r="H194" s="292" t="s">
        <v>3</v>
      </c>
      <c r="I194" s="292"/>
      <c r="J194" s="292"/>
      <c r="K194" s="292"/>
      <c r="L194" s="292"/>
      <c r="M194" s="292"/>
      <c r="N194" s="292"/>
      <c r="O194" s="294">
        <v>0</v>
      </c>
      <c r="Q194" s="314">
        <v>0</v>
      </c>
      <c r="R194" s="314">
        <v>0</v>
      </c>
      <c r="S194" s="314"/>
      <c r="T194" s="314"/>
      <c r="U194" s="205"/>
      <c r="V194" s="205"/>
      <c r="W194" s="205"/>
    </row>
    <row r="195" spans="1:23" s="7" customFormat="1" ht="18" customHeight="1" x14ac:dyDescent="0.15">
      <c r="D195" s="30"/>
      <c r="E195" s="30"/>
      <c r="F195" s="30"/>
      <c r="N195" s="252"/>
      <c r="O195" s="117"/>
      <c r="Q195" s="310"/>
      <c r="R195" s="310"/>
      <c r="S195" s="310"/>
      <c r="T195" s="220"/>
      <c r="U195" s="205"/>
      <c r="V195" s="205"/>
      <c r="W195" s="205"/>
    </row>
    <row r="196" spans="1:23" s="7" customFormat="1" ht="18" customHeight="1" x14ac:dyDescent="0.15">
      <c r="D196" s="30"/>
      <c r="E196" s="30"/>
      <c r="F196" s="30"/>
      <c r="N196" s="252"/>
      <c r="O196" s="117"/>
      <c r="Q196" s="310"/>
      <c r="R196" s="310"/>
      <c r="S196" s="310"/>
      <c r="T196" s="220"/>
      <c r="U196" s="205"/>
      <c r="V196" s="205"/>
      <c r="W196" s="205"/>
    </row>
    <row r="197" spans="1:23" s="7" customFormat="1" ht="18" customHeight="1" x14ac:dyDescent="0.15">
      <c r="D197" s="30"/>
      <c r="E197" s="30"/>
      <c r="F197" s="30"/>
      <c r="N197" s="252"/>
      <c r="O197" s="117"/>
      <c r="Q197" s="310"/>
      <c r="R197" s="310"/>
      <c r="S197" s="310"/>
      <c r="T197" s="84"/>
    </row>
    <row r="198" spans="1:23" s="7" customFormat="1" ht="18" customHeight="1" x14ac:dyDescent="0.15">
      <c r="D198" s="30"/>
      <c r="E198" s="30"/>
      <c r="F198" s="30"/>
      <c r="N198" s="252"/>
      <c r="O198" s="117"/>
      <c r="Q198" s="310"/>
      <c r="R198" s="310"/>
      <c r="S198" s="310"/>
      <c r="T198" s="84"/>
    </row>
    <row r="199" spans="1:23" s="7" customFormat="1" ht="18" customHeight="1" x14ac:dyDescent="0.15">
      <c r="D199" s="30"/>
      <c r="E199" s="30"/>
      <c r="F199" s="30"/>
      <c r="N199" s="252"/>
      <c r="O199" s="117"/>
      <c r="Q199" s="310"/>
      <c r="R199" s="310"/>
      <c r="S199" s="310"/>
      <c r="T199" s="84"/>
    </row>
    <row r="200" spans="1:23" s="7" customFormat="1" ht="18" customHeight="1" x14ac:dyDescent="0.15">
      <c r="A200" s="17"/>
      <c r="B200" s="17"/>
      <c r="C200" s="17"/>
      <c r="D200" s="10"/>
      <c r="E200" s="10"/>
      <c r="F200" s="10"/>
      <c r="G200" s="17"/>
      <c r="H200" s="17"/>
      <c r="I200" s="17"/>
      <c r="J200" s="17"/>
      <c r="K200" s="17"/>
      <c r="L200" s="17"/>
      <c r="M200" s="17"/>
      <c r="N200" s="212"/>
      <c r="O200" s="57"/>
      <c r="Q200" s="310"/>
      <c r="R200" s="310"/>
      <c r="S200" s="310"/>
      <c r="T200" s="84"/>
    </row>
    <row r="201" spans="1:23" s="7" customFormat="1" ht="18" customHeight="1" x14ac:dyDescent="0.15">
      <c r="A201" s="17"/>
      <c r="B201" s="17"/>
      <c r="C201" s="17"/>
      <c r="D201" s="10"/>
      <c r="E201" s="10"/>
      <c r="F201" s="10"/>
      <c r="G201" s="17"/>
      <c r="H201" s="17"/>
      <c r="I201" s="17"/>
      <c r="J201" s="17"/>
      <c r="K201" s="17"/>
      <c r="L201" s="17"/>
      <c r="M201" s="17"/>
      <c r="N201" s="212"/>
      <c r="O201" s="57"/>
      <c r="Q201" s="310"/>
      <c r="R201" s="310"/>
      <c r="S201" s="310"/>
      <c r="T201" s="84"/>
    </row>
    <row r="202" spans="1:23" s="7" customFormat="1" ht="18" customHeight="1" x14ac:dyDescent="0.15">
      <c r="A202" s="17"/>
      <c r="B202" s="17"/>
      <c r="C202" s="17"/>
      <c r="D202" s="10"/>
      <c r="E202" s="10"/>
      <c r="F202" s="10"/>
      <c r="G202" s="17"/>
      <c r="H202" s="17"/>
      <c r="I202" s="17"/>
      <c r="J202" s="17"/>
      <c r="K202" s="17"/>
      <c r="L202" s="17"/>
      <c r="M202" s="17"/>
      <c r="N202" s="212"/>
      <c r="O202" s="57"/>
      <c r="Q202" s="310"/>
      <c r="R202" s="310"/>
      <c r="S202" s="310"/>
      <c r="T202" s="84"/>
    </row>
    <row r="203" spans="1:23" s="7" customFormat="1" ht="18" customHeight="1" x14ac:dyDescent="0.15">
      <c r="A203" s="17"/>
      <c r="B203" s="17"/>
      <c r="C203" s="17"/>
      <c r="D203" s="10"/>
      <c r="E203" s="10"/>
      <c r="F203" s="10"/>
      <c r="G203" s="17"/>
      <c r="H203" s="17"/>
      <c r="I203" s="17"/>
      <c r="J203" s="17"/>
      <c r="K203" s="17"/>
      <c r="L203" s="17"/>
      <c r="M203" s="17"/>
      <c r="N203" s="212"/>
      <c r="O203" s="57"/>
      <c r="Q203" s="310"/>
      <c r="R203" s="310"/>
      <c r="S203" s="310"/>
      <c r="T203" s="84"/>
    </row>
    <row r="204" spans="1:23" s="7" customFormat="1" ht="18" customHeight="1" x14ac:dyDescent="0.15">
      <c r="A204" s="17"/>
      <c r="B204" s="17"/>
      <c r="C204" s="17"/>
      <c r="D204" s="10"/>
      <c r="E204" s="10"/>
      <c r="F204" s="10"/>
      <c r="G204" s="17"/>
      <c r="H204" s="17"/>
      <c r="I204" s="17"/>
      <c r="J204" s="17"/>
      <c r="K204" s="17"/>
      <c r="L204" s="17"/>
      <c r="M204" s="17"/>
      <c r="N204" s="212"/>
      <c r="O204" s="57"/>
      <c r="Q204" s="310"/>
      <c r="R204" s="310"/>
      <c r="S204" s="310"/>
      <c r="T204" s="84"/>
    </row>
    <row r="205" spans="1:23" s="7" customFormat="1" ht="18" customHeight="1" x14ac:dyDescent="0.15">
      <c r="A205" s="17"/>
      <c r="B205" s="17"/>
      <c r="C205" s="17"/>
      <c r="D205" s="10"/>
      <c r="E205" s="10"/>
      <c r="F205" s="10"/>
      <c r="G205" s="17"/>
      <c r="H205" s="17"/>
      <c r="I205" s="17"/>
      <c r="J205" s="17"/>
      <c r="K205" s="17"/>
      <c r="L205" s="17"/>
      <c r="M205" s="17"/>
      <c r="N205" s="212"/>
      <c r="O205" s="57"/>
      <c r="Q205" s="310"/>
      <c r="R205" s="310"/>
      <c r="S205" s="310"/>
      <c r="T205" s="84"/>
    </row>
    <row r="206" spans="1:23" s="7" customFormat="1" ht="18" customHeight="1" x14ac:dyDescent="0.15">
      <c r="A206" s="17"/>
      <c r="B206" s="17"/>
      <c r="C206" s="17"/>
      <c r="D206" s="10"/>
      <c r="E206" s="10"/>
      <c r="F206" s="10"/>
      <c r="G206" s="17"/>
      <c r="H206" s="17"/>
      <c r="I206" s="17"/>
      <c r="J206" s="17"/>
      <c r="K206" s="17"/>
      <c r="L206" s="17"/>
      <c r="M206" s="17"/>
      <c r="N206" s="212"/>
      <c r="O206" s="57"/>
      <c r="Q206" s="310"/>
      <c r="R206" s="310"/>
      <c r="S206" s="310"/>
      <c r="T206" s="84"/>
    </row>
    <row r="207" spans="1:23" s="7" customFormat="1" ht="18" customHeight="1" x14ac:dyDescent="0.15">
      <c r="A207" s="17"/>
      <c r="B207" s="17"/>
      <c r="C207" s="17"/>
      <c r="D207" s="10"/>
      <c r="E207" s="10"/>
      <c r="F207" s="10"/>
      <c r="G207" s="17"/>
      <c r="H207" s="17"/>
      <c r="I207" s="17"/>
      <c r="J207" s="17"/>
      <c r="K207" s="17"/>
      <c r="L207" s="17"/>
      <c r="M207" s="17"/>
      <c r="N207" s="212"/>
      <c r="O207" s="57"/>
      <c r="Q207" s="310"/>
      <c r="R207" s="310"/>
      <c r="S207" s="310"/>
      <c r="T207" s="84"/>
    </row>
    <row r="208" spans="1:23" ht="15" customHeight="1" x14ac:dyDescent="0.15">
      <c r="A208" s="3"/>
      <c r="B208" s="3"/>
      <c r="C208" s="3"/>
      <c r="D208" s="5"/>
      <c r="E208" s="5"/>
      <c r="F208" s="5"/>
      <c r="G208" s="3"/>
      <c r="H208" s="3"/>
      <c r="I208" s="3"/>
      <c r="J208" s="3"/>
      <c r="K208" s="3"/>
      <c r="L208" s="3"/>
      <c r="M208" s="3"/>
      <c r="N208" s="3"/>
      <c r="O208" s="6"/>
    </row>
    <row r="209" spans="1:15" ht="15" customHeight="1" x14ac:dyDescent="0.15">
      <c r="A209" s="3"/>
      <c r="B209" s="3"/>
      <c r="C209" s="3"/>
      <c r="D209" s="5"/>
      <c r="E209" s="5"/>
      <c r="F209" s="5"/>
      <c r="G209" s="3"/>
      <c r="H209" s="3"/>
      <c r="I209" s="3"/>
      <c r="J209" s="3"/>
      <c r="K209" s="3"/>
      <c r="L209" s="3"/>
      <c r="M209" s="3"/>
      <c r="N209" s="3"/>
      <c r="O209" s="6"/>
    </row>
    <row r="210" spans="1:15" ht="15" customHeight="1" x14ac:dyDescent="0.15">
      <c r="A210" s="3"/>
      <c r="B210" s="3"/>
      <c r="C210" s="3"/>
      <c r="D210" s="5"/>
      <c r="E210" s="5"/>
      <c r="F210" s="5"/>
      <c r="G210" s="3"/>
      <c r="H210" s="3"/>
      <c r="I210" s="3"/>
      <c r="J210" s="3"/>
      <c r="K210" s="3"/>
      <c r="L210" s="3"/>
      <c r="M210" s="3"/>
      <c r="N210" s="3"/>
      <c r="O210" s="6"/>
    </row>
    <row r="211" spans="1:15" ht="15" customHeight="1" x14ac:dyDescent="0.15">
      <c r="A211" s="3"/>
      <c r="B211" s="3"/>
      <c r="C211" s="3"/>
      <c r="D211" s="5"/>
      <c r="E211" s="5"/>
      <c r="F211" s="5"/>
      <c r="G211" s="3"/>
      <c r="H211" s="3"/>
      <c r="I211" s="3"/>
      <c r="J211" s="3"/>
      <c r="K211" s="3"/>
      <c r="L211" s="3"/>
      <c r="M211" s="3"/>
      <c r="N211" s="3"/>
      <c r="O211" s="6"/>
    </row>
    <row r="212" spans="1:15" ht="15" customHeight="1" x14ac:dyDescent="0.15">
      <c r="A212" s="3"/>
      <c r="B212" s="3"/>
      <c r="C212" s="3"/>
      <c r="D212" s="5"/>
      <c r="E212" s="5"/>
      <c r="F212" s="5"/>
      <c r="G212" s="3"/>
      <c r="H212" s="3"/>
      <c r="I212" s="3"/>
      <c r="J212" s="3"/>
      <c r="K212" s="3"/>
      <c r="L212" s="3"/>
      <c r="M212" s="3"/>
      <c r="N212" s="3"/>
      <c r="O212" s="6"/>
    </row>
    <row r="213" spans="1:15" ht="15" customHeight="1" x14ac:dyDescent="0.15">
      <c r="A213" s="3"/>
    </row>
    <row r="214" spans="1:15" ht="15" customHeight="1" x14ac:dyDescent="0.15">
      <c r="A214" s="3"/>
    </row>
    <row r="215" spans="1:15" ht="15" customHeight="1" x14ac:dyDescent="0.15">
      <c r="A215" s="3"/>
    </row>
  </sheetData>
  <autoFilter ref="A5:C132"/>
  <mergeCells count="172">
    <mergeCell ref="F176:F178"/>
    <mergeCell ref="E87:E88"/>
    <mergeCell ref="D144:D147"/>
    <mergeCell ref="F144:F147"/>
    <mergeCell ref="F117:F118"/>
    <mergeCell ref="F80:F85"/>
    <mergeCell ref="A183:A184"/>
    <mergeCell ref="G166:O166"/>
    <mergeCell ref="D168:D171"/>
    <mergeCell ref="E168:E171"/>
    <mergeCell ref="F168:F171"/>
    <mergeCell ref="A179:A180"/>
    <mergeCell ref="D181:D182"/>
    <mergeCell ref="C181:C182"/>
    <mergeCell ref="C183:C186"/>
    <mergeCell ref="E183:E186"/>
    <mergeCell ref="F183:F186"/>
    <mergeCell ref="D183:D186"/>
    <mergeCell ref="A167:A168"/>
    <mergeCell ref="B167:B168"/>
    <mergeCell ref="C166:C167"/>
    <mergeCell ref="D166:D167"/>
    <mergeCell ref="E166:E167"/>
    <mergeCell ref="F166:F167"/>
    <mergeCell ref="C168:C171"/>
    <mergeCell ref="F64:F69"/>
    <mergeCell ref="E64:E69"/>
    <mergeCell ref="D64:D69"/>
    <mergeCell ref="C64:C69"/>
    <mergeCell ref="G58:G60"/>
    <mergeCell ref="C107:C109"/>
    <mergeCell ref="D131:D132"/>
    <mergeCell ref="C131:C132"/>
    <mergeCell ref="C62:C63"/>
    <mergeCell ref="D62:D63"/>
    <mergeCell ref="E62:E63"/>
    <mergeCell ref="F62:F63"/>
    <mergeCell ref="E157:E165"/>
    <mergeCell ref="D157:D165"/>
    <mergeCell ref="D148:D149"/>
    <mergeCell ref="E148:E149"/>
    <mergeCell ref="F148:F149"/>
    <mergeCell ref="F137:F139"/>
    <mergeCell ref="D140:D143"/>
    <mergeCell ref="E140:E143"/>
    <mergeCell ref="C137:C139"/>
    <mergeCell ref="D137:D139"/>
    <mergeCell ref="E137:E139"/>
    <mergeCell ref="H121:L121"/>
    <mergeCell ref="F131:F132"/>
    <mergeCell ref="E80:E85"/>
    <mergeCell ref="D80:D85"/>
    <mergeCell ref="C80:C85"/>
    <mergeCell ref="F89:F101"/>
    <mergeCell ref="E89:E101"/>
    <mergeCell ref="D89:D101"/>
    <mergeCell ref="C89:C101"/>
    <mergeCell ref="C102:C106"/>
    <mergeCell ref="F102:F106"/>
    <mergeCell ref="C127:C130"/>
    <mergeCell ref="C119:C124"/>
    <mergeCell ref="F119:F124"/>
    <mergeCell ref="E119:E124"/>
    <mergeCell ref="D119:D124"/>
    <mergeCell ref="F127:F130"/>
    <mergeCell ref="E131:E132"/>
    <mergeCell ref="H133:M133"/>
    <mergeCell ref="F133:F134"/>
    <mergeCell ref="E133:E134"/>
    <mergeCell ref="D133:D134"/>
    <mergeCell ref="C133:C134"/>
    <mergeCell ref="E117:E118"/>
    <mergeCell ref="C70:C76"/>
    <mergeCell ref="D70:D76"/>
    <mergeCell ref="E70:E76"/>
    <mergeCell ref="F70:F76"/>
    <mergeCell ref="C78:C79"/>
    <mergeCell ref="D78:D79"/>
    <mergeCell ref="E78:E79"/>
    <mergeCell ref="F78:F79"/>
    <mergeCell ref="C87:C88"/>
    <mergeCell ref="D87:D88"/>
    <mergeCell ref="D102:D106"/>
    <mergeCell ref="E102:E106"/>
    <mergeCell ref="D127:D130"/>
    <mergeCell ref="F110:F116"/>
    <mergeCell ref="E110:E116"/>
    <mergeCell ref="D110:D116"/>
    <mergeCell ref="C110:C116"/>
    <mergeCell ref="E127:E130"/>
    <mergeCell ref="G172:O172"/>
    <mergeCell ref="B192:B193"/>
    <mergeCell ref="C193:C194"/>
    <mergeCell ref="D193:D194"/>
    <mergeCell ref="E193:E194"/>
    <mergeCell ref="F193:F194"/>
    <mergeCell ref="C172:C173"/>
    <mergeCell ref="D172:D173"/>
    <mergeCell ref="E172:E173"/>
    <mergeCell ref="F172:F173"/>
    <mergeCell ref="B188:B189"/>
    <mergeCell ref="C189:C190"/>
    <mergeCell ref="D189:D190"/>
    <mergeCell ref="E189:E190"/>
    <mergeCell ref="F189:F190"/>
    <mergeCell ref="F181:F182"/>
    <mergeCell ref="E181:E182"/>
    <mergeCell ref="G189:O189"/>
    <mergeCell ref="G193:O193"/>
    <mergeCell ref="B180:B181"/>
    <mergeCell ref="B183:B184"/>
    <mergeCell ref="E176:E178"/>
    <mergeCell ref="D176:D178"/>
    <mergeCell ref="C176:C178"/>
    <mergeCell ref="I25:M25"/>
    <mergeCell ref="K34:L34"/>
    <mergeCell ref="K35:L35"/>
    <mergeCell ref="G54:G56"/>
    <mergeCell ref="G43:G44"/>
    <mergeCell ref="F9:F26"/>
    <mergeCell ref="E9:E26"/>
    <mergeCell ref="D9:D26"/>
    <mergeCell ref="C9:C26"/>
    <mergeCell ref="F27:F51"/>
    <mergeCell ref="E27:E51"/>
    <mergeCell ref="D27:D51"/>
    <mergeCell ref="C27:C51"/>
    <mergeCell ref="F52:F61"/>
    <mergeCell ref="E52:E61"/>
    <mergeCell ref="D52:D61"/>
    <mergeCell ref="C52:C61"/>
    <mergeCell ref="I60:M60"/>
    <mergeCell ref="A1:O1"/>
    <mergeCell ref="A3:C3"/>
    <mergeCell ref="G3:O3"/>
    <mergeCell ref="A4:C4"/>
    <mergeCell ref="D4:D5"/>
    <mergeCell ref="E4:E5"/>
    <mergeCell ref="F4:F5"/>
    <mergeCell ref="G4:O5"/>
    <mergeCell ref="A6:C6"/>
    <mergeCell ref="A69:A71"/>
    <mergeCell ref="B68:B71"/>
    <mergeCell ref="G47:G49"/>
    <mergeCell ref="A164:A166"/>
    <mergeCell ref="B162:B166"/>
    <mergeCell ref="B139:B141"/>
    <mergeCell ref="A139:A141"/>
    <mergeCell ref="B116:B117"/>
    <mergeCell ref="D107:D109"/>
    <mergeCell ref="E107:E109"/>
    <mergeCell ref="F107:F109"/>
    <mergeCell ref="C117:C118"/>
    <mergeCell ref="D117:D118"/>
    <mergeCell ref="F87:F88"/>
    <mergeCell ref="C150:C151"/>
    <mergeCell ref="C148:C149"/>
    <mergeCell ref="C153:C156"/>
    <mergeCell ref="F153:F156"/>
    <mergeCell ref="E153:E156"/>
    <mergeCell ref="D153:D156"/>
    <mergeCell ref="C157:C165"/>
    <mergeCell ref="F157:F165"/>
    <mergeCell ref="E144:E147"/>
    <mergeCell ref="D150:D151"/>
    <mergeCell ref="E150:E151"/>
    <mergeCell ref="F150:F151"/>
    <mergeCell ref="C140:C143"/>
    <mergeCell ref="F140:F143"/>
    <mergeCell ref="C144:C147"/>
    <mergeCell ref="B95:B96"/>
    <mergeCell ref="A95:A96"/>
  </mergeCells>
  <phoneticPr fontId="11" type="noConversion"/>
  <conditionalFormatting sqref="E3">
    <cfRule type="cellIs" dxfId="1" priority="1" stopIfTrue="1" operator="equal">
      <formula>0</formula>
    </cfRule>
  </conditionalFormatting>
  <printOptions horizontalCentered="1"/>
  <pageMargins left="0.34" right="0.39370078740157483" top="0.59055118110236227" bottom="0.39370078740157483" header="0" footer="0"/>
  <pageSetup paperSize="9" orientation="landscape" r:id="rId1"/>
  <headerFooter alignWithMargins="0">
    <oddFooter>&amp;C하회원-&amp;P/&amp;N</oddFooter>
  </headerFooter>
  <rowBreaks count="7" manualBreakCount="7">
    <brk id="26" max="14" man="1"/>
    <brk id="51" max="14" man="1"/>
    <brk id="76" max="14" man="1"/>
    <brk id="101" max="14" man="1"/>
    <brk id="124" max="14" man="1"/>
    <brk id="149" max="14" man="1"/>
    <brk id="173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showGridLines="0" view="pageBreakPreview" zoomScaleSheetLayoutView="100" workbookViewId="0">
      <selection activeCell="F12" sqref="F12"/>
    </sheetView>
  </sheetViews>
  <sheetFormatPr defaultRowHeight="12.6" customHeight="1" x14ac:dyDescent="0.15"/>
  <cols>
    <col min="1" max="1" width="0.88671875" style="228" customWidth="1"/>
    <col min="2" max="4" width="14.33203125" style="228" customWidth="1"/>
    <col min="5" max="5" width="14.21875" style="228" customWidth="1"/>
    <col min="6" max="9" width="14.33203125" style="228" customWidth="1"/>
    <col min="10" max="10" width="0.88671875" style="228" customWidth="1"/>
    <col min="11" max="256" width="8.88671875" style="228"/>
    <col min="257" max="257" width="0.88671875" style="228" customWidth="1"/>
    <col min="258" max="260" width="14.33203125" style="228" customWidth="1"/>
    <col min="261" max="261" width="14.21875" style="228" customWidth="1"/>
    <col min="262" max="265" width="14.33203125" style="228" customWidth="1"/>
    <col min="266" max="266" width="0.88671875" style="228" customWidth="1"/>
    <col min="267" max="512" width="8.88671875" style="228"/>
    <col min="513" max="513" width="0.88671875" style="228" customWidth="1"/>
    <col min="514" max="516" width="14.33203125" style="228" customWidth="1"/>
    <col min="517" max="517" width="14.21875" style="228" customWidth="1"/>
    <col min="518" max="521" width="14.33203125" style="228" customWidth="1"/>
    <col min="522" max="522" width="0.88671875" style="228" customWidth="1"/>
    <col min="523" max="768" width="8.88671875" style="228"/>
    <col min="769" max="769" width="0.88671875" style="228" customWidth="1"/>
    <col min="770" max="772" width="14.33203125" style="228" customWidth="1"/>
    <col min="773" max="773" width="14.21875" style="228" customWidth="1"/>
    <col min="774" max="777" width="14.33203125" style="228" customWidth="1"/>
    <col min="778" max="778" width="0.88671875" style="228" customWidth="1"/>
    <col min="779" max="1024" width="8.88671875" style="228"/>
    <col min="1025" max="1025" width="0.88671875" style="228" customWidth="1"/>
    <col min="1026" max="1028" width="14.33203125" style="228" customWidth="1"/>
    <col min="1029" max="1029" width="14.21875" style="228" customWidth="1"/>
    <col min="1030" max="1033" width="14.33203125" style="228" customWidth="1"/>
    <col min="1034" max="1034" width="0.88671875" style="228" customWidth="1"/>
    <col min="1035" max="1280" width="8.88671875" style="228"/>
    <col min="1281" max="1281" width="0.88671875" style="228" customWidth="1"/>
    <col min="1282" max="1284" width="14.33203125" style="228" customWidth="1"/>
    <col min="1285" max="1285" width="14.21875" style="228" customWidth="1"/>
    <col min="1286" max="1289" width="14.33203125" style="228" customWidth="1"/>
    <col min="1290" max="1290" width="0.88671875" style="228" customWidth="1"/>
    <col min="1291" max="1536" width="8.88671875" style="228"/>
    <col min="1537" max="1537" width="0.88671875" style="228" customWidth="1"/>
    <col min="1538" max="1540" width="14.33203125" style="228" customWidth="1"/>
    <col min="1541" max="1541" width="14.21875" style="228" customWidth="1"/>
    <col min="1542" max="1545" width="14.33203125" style="228" customWidth="1"/>
    <col min="1546" max="1546" width="0.88671875" style="228" customWidth="1"/>
    <col min="1547" max="1792" width="8.88671875" style="228"/>
    <col min="1793" max="1793" width="0.88671875" style="228" customWidth="1"/>
    <col min="1794" max="1796" width="14.33203125" style="228" customWidth="1"/>
    <col min="1797" max="1797" width="14.21875" style="228" customWidth="1"/>
    <col min="1798" max="1801" width="14.33203125" style="228" customWidth="1"/>
    <col min="1802" max="1802" width="0.88671875" style="228" customWidth="1"/>
    <col min="1803" max="2048" width="8.88671875" style="228"/>
    <col min="2049" max="2049" width="0.88671875" style="228" customWidth="1"/>
    <col min="2050" max="2052" width="14.33203125" style="228" customWidth="1"/>
    <col min="2053" max="2053" width="14.21875" style="228" customWidth="1"/>
    <col min="2054" max="2057" width="14.33203125" style="228" customWidth="1"/>
    <col min="2058" max="2058" width="0.88671875" style="228" customWidth="1"/>
    <col min="2059" max="2304" width="8.88671875" style="228"/>
    <col min="2305" max="2305" width="0.88671875" style="228" customWidth="1"/>
    <col min="2306" max="2308" width="14.33203125" style="228" customWidth="1"/>
    <col min="2309" max="2309" width="14.21875" style="228" customWidth="1"/>
    <col min="2310" max="2313" width="14.33203125" style="228" customWidth="1"/>
    <col min="2314" max="2314" width="0.88671875" style="228" customWidth="1"/>
    <col min="2315" max="2560" width="8.88671875" style="228"/>
    <col min="2561" max="2561" width="0.88671875" style="228" customWidth="1"/>
    <col min="2562" max="2564" width="14.33203125" style="228" customWidth="1"/>
    <col min="2565" max="2565" width="14.21875" style="228" customWidth="1"/>
    <col min="2566" max="2569" width="14.33203125" style="228" customWidth="1"/>
    <col min="2570" max="2570" width="0.88671875" style="228" customWidth="1"/>
    <col min="2571" max="2816" width="8.88671875" style="228"/>
    <col min="2817" max="2817" width="0.88671875" style="228" customWidth="1"/>
    <col min="2818" max="2820" width="14.33203125" style="228" customWidth="1"/>
    <col min="2821" max="2821" width="14.21875" style="228" customWidth="1"/>
    <col min="2822" max="2825" width="14.33203125" style="228" customWidth="1"/>
    <col min="2826" max="2826" width="0.88671875" style="228" customWidth="1"/>
    <col min="2827" max="3072" width="8.88671875" style="228"/>
    <col min="3073" max="3073" width="0.88671875" style="228" customWidth="1"/>
    <col min="3074" max="3076" width="14.33203125" style="228" customWidth="1"/>
    <col min="3077" max="3077" width="14.21875" style="228" customWidth="1"/>
    <col min="3078" max="3081" width="14.33203125" style="228" customWidth="1"/>
    <col min="3082" max="3082" width="0.88671875" style="228" customWidth="1"/>
    <col min="3083" max="3328" width="8.88671875" style="228"/>
    <col min="3329" max="3329" width="0.88671875" style="228" customWidth="1"/>
    <col min="3330" max="3332" width="14.33203125" style="228" customWidth="1"/>
    <col min="3333" max="3333" width="14.21875" style="228" customWidth="1"/>
    <col min="3334" max="3337" width="14.33203125" style="228" customWidth="1"/>
    <col min="3338" max="3338" width="0.88671875" style="228" customWidth="1"/>
    <col min="3339" max="3584" width="8.88671875" style="228"/>
    <col min="3585" max="3585" width="0.88671875" style="228" customWidth="1"/>
    <col min="3586" max="3588" width="14.33203125" style="228" customWidth="1"/>
    <col min="3589" max="3589" width="14.21875" style="228" customWidth="1"/>
    <col min="3590" max="3593" width="14.33203125" style="228" customWidth="1"/>
    <col min="3594" max="3594" width="0.88671875" style="228" customWidth="1"/>
    <col min="3595" max="3840" width="8.88671875" style="228"/>
    <col min="3841" max="3841" width="0.88671875" style="228" customWidth="1"/>
    <col min="3842" max="3844" width="14.33203125" style="228" customWidth="1"/>
    <col min="3845" max="3845" width="14.21875" style="228" customWidth="1"/>
    <col min="3846" max="3849" width="14.33203125" style="228" customWidth="1"/>
    <col min="3850" max="3850" width="0.88671875" style="228" customWidth="1"/>
    <col min="3851" max="4096" width="8.88671875" style="228"/>
    <col min="4097" max="4097" width="0.88671875" style="228" customWidth="1"/>
    <col min="4098" max="4100" width="14.33203125" style="228" customWidth="1"/>
    <col min="4101" max="4101" width="14.21875" style="228" customWidth="1"/>
    <col min="4102" max="4105" width="14.33203125" style="228" customWidth="1"/>
    <col min="4106" max="4106" width="0.88671875" style="228" customWidth="1"/>
    <col min="4107" max="4352" width="8.88671875" style="228"/>
    <col min="4353" max="4353" width="0.88671875" style="228" customWidth="1"/>
    <col min="4354" max="4356" width="14.33203125" style="228" customWidth="1"/>
    <col min="4357" max="4357" width="14.21875" style="228" customWidth="1"/>
    <col min="4358" max="4361" width="14.33203125" style="228" customWidth="1"/>
    <col min="4362" max="4362" width="0.88671875" style="228" customWidth="1"/>
    <col min="4363" max="4608" width="8.88671875" style="228"/>
    <col min="4609" max="4609" width="0.88671875" style="228" customWidth="1"/>
    <col min="4610" max="4612" width="14.33203125" style="228" customWidth="1"/>
    <col min="4613" max="4613" width="14.21875" style="228" customWidth="1"/>
    <col min="4614" max="4617" width="14.33203125" style="228" customWidth="1"/>
    <col min="4618" max="4618" width="0.88671875" style="228" customWidth="1"/>
    <col min="4619" max="4864" width="8.88671875" style="228"/>
    <col min="4865" max="4865" width="0.88671875" style="228" customWidth="1"/>
    <col min="4866" max="4868" width="14.33203125" style="228" customWidth="1"/>
    <col min="4869" max="4869" width="14.21875" style="228" customWidth="1"/>
    <col min="4870" max="4873" width="14.33203125" style="228" customWidth="1"/>
    <col min="4874" max="4874" width="0.88671875" style="228" customWidth="1"/>
    <col min="4875" max="5120" width="8.88671875" style="228"/>
    <col min="5121" max="5121" width="0.88671875" style="228" customWidth="1"/>
    <col min="5122" max="5124" width="14.33203125" style="228" customWidth="1"/>
    <col min="5125" max="5125" width="14.21875" style="228" customWidth="1"/>
    <col min="5126" max="5129" width="14.33203125" style="228" customWidth="1"/>
    <col min="5130" max="5130" width="0.88671875" style="228" customWidth="1"/>
    <col min="5131" max="5376" width="8.88671875" style="228"/>
    <col min="5377" max="5377" width="0.88671875" style="228" customWidth="1"/>
    <col min="5378" max="5380" width="14.33203125" style="228" customWidth="1"/>
    <col min="5381" max="5381" width="14.21875" style="228" customWidth="1"/>
    <col min="5382" max="5385" width="14.33203125" style="228" customWidth="1"/>
    <col min="5386" max="5386" width="0.88671875" style="228" customWidth="1"/>
    <col min="5387" max="5632" width="8.88671875" style="228"/>
    <col min="5633" max="5633" width="0.88671875" style="228" customWidth="1"/>
    <col min="5634" max="5636" width="14.33203125" style="228" customWidth="1"/>
    <col min="5637" max="5637" width="14.21875" style="228" customWidth="1"/>
    <col min="5638" max="5641" width="14.33203125" style="228" customWidth="1"/>
    <col min="5642" max="5642" width="0.88671875" style="228" customWidth="1"/>
    <col min="5643" max="5888" width="8.88671875" style="228"/>
    <col min="5889" max="5889" width="0.88671875" style="228" customWidth="1"/>
    <col min="5890" max="5892" width="14.33203125" style="228" customWidth="1"/>
    <col min="5893" max="5893" width="14.21875" style="228" customWidth="1"/>
    <col min="5894" max="5897" width="14.33203125" style="228" customWidth="1"/>
    <col min="5898" max="5898" width="0.88671875" style="228" customWidth="1"/>
    <col min="5899" max="6144" width="8.88671875" style="228"/>
    <col min="6145" max="6145" width="0.88671875" style="228" customWidth="1"/>
    <col min="6146" max="6148" width="14.33203125" style="228" customWidth="1"/>
    <col min="6149" max="6149" width="14.21875" style="228" customWidth="1"/>
    <col min="6150" max="6153" width="14.33203125" style="228" customWidth="1"/>
    <col min="6154" max="6154" width="0.88671875" style="228" customWidth="1"/>
    <col min="6155" max="6400" width="8.88671875" style="228"/>
    <col min="6401" max="6401" width="0.88671875" style="228" customWidth="1"/>
    <col min="6402" max="6404" width="14.33203125" style="228" customWidth="1"/>
    <col min="6405" max="6405" width="14.21875" style="228" customWidth="1"/>
    <col min="6406" max="6409" width="14.33203125" style="228" customWidth="1"/>
    <col min="6410" max="6410" width="0.88671875" style="228" customWidth="1"/>
    <col min="6411" max="6656" width="8.88671875" style="228"/>
    <col min="6657" max="6657" width="0.88671875" style="228" customWidth="1"/>
    <col min="6658" max="6660" width="14.33203125" style="228" customWidth="1"/>
    <col min="6661" max="6661" width="14.21875" style="228" customWidth="1"/>
    <col min="6662" max="6665" width="14.33203125" style="228" customWidth="1"/>
    <col min="6666" max="6666" width="0.88671875" style="228" customWidth="1"/>
    <col min="6667" max="6912" width="8.88671875" style="228"/>
    <col min="6913" max="6913" width="0.88671875" style="228" customWidth="1"/>
    <col min="6914" max="6916" width="14.33203125" style="228" customWidth="1"/>
    <col min="6917" max="6917" width="14.21875" style="228" customWidth="1"/>
    <col min="6918" max="6921" width="14.33203125" style="228" customWidth="1"/>
    <col min="6922" max="6922" width="0.88671875" style="228" customWidth="1"/>
    <col min="6923" max="7168" width="8.88671875" style="228"/>
    <col min="7169" max="7169" width="0.88671875" style="228" customWidth="1"/>
    <col min="7170" max="7172" width="14.33203125" style="228" customWidth="1"/>
    <col min="7173" max="7173" width="14.21875" style="228" customWidth="1"/>
    <col min="7174" max="7177" width="14.33203125" style="228" customWidth="1"/>
    <col min="7178" max="7178" width="0.88671875" style="228" customWidth="1"/>
    <col min="7179" max="7424" width="8.88671875" style="228"/>
    <col min="7425" max="7425" width="0.88671875" style="228" customWidth="1"/>
    <col min="7426" max="7428" width="14.33203125" style="228" customWidth="1"/>
    <col min="7429" max="7429" width="14.21875" style="228" customWidth="1"/>
    <col min="7430" max="7433" width="14.33203125" style="228" customWidth="1"/>
    <col min="7434" max="7434" width="0.88671875" style="228" customWidth="1"/>
    <col min="7435" max="7680" width="8.88671875" style="228"/>
    <col min="7681" max="7681" width="0.88671875" style="228" customWidth="1"/>
    <col min="7682" max="7684" width="14.33203125" style="228" customWidth="1"/>
    <col min="7685" max="7685" width="14.21875" style="228" customWidth="1"/>
    <col min="7686" max="7689" width="14.33203125" style="228" customWidth="1"/>
    <col min="7690" max="7690" width="0.88671875" style="228" customWidth="1"/>
    <col min="7691" max="7936" width="8.88671875" style="228"/>
    <col min="7937" max="7937" width="0.88671875" style="228" customWidth="1"/>
    <col min="7938" max="7940" width="14.33203125" style="228" customWidth="1"/>
    <col min="7941" max="7941" width="14.21875" style="228" customWidth="1"/>
    <col min="7942" max="7945" width="14.33203125" style="228" customWidth="1"/>
    <col min="7946" max="7946" width="0.88671875" style="228" customWidth="1"/>
    <col min="7947" max="8192" width="8.88671875" style="228"/>
    <col min="8193" max="8193" width="0.88671875" style="228" customWidth="1"/>
    <col min="8194" max="8196" width="14.33203125" style="228" customWidth="1"/>
    <col min="8197" max="8197" width="14.21875" style="228" customWidth="1"/>
    <col min="8198" max="8201" width="14.33203125" style="228" customWidth="1"/>
    <col min="8202" max="8202" width="0.88671875" style="228" customWidth="1"/>
    <col min="8203" max="8448" width="8.88671875" style="228"/>
    <col min="8449" max="8449" width="0.88671875" style="228" customWidth="1"/>
    <col min="8450" max="8452" width="14.33203125" style="228" customWidth="1"/>
    <col min="8453" max="8453" width="14.21875" style="228" customWidth="1"/>
    <col min="8454" max="8457" width="14.33203125" style="228" customWidth="1"/>
    <col min="8458" max="8458" width="0.88671875" style="228" customWidth="1"/>
    <col min="8459" max="8704" width="8.88671875" style="228"/>
    <col min="8705" max="8705" width="0.88671875" style="228" customWidth="1"/>
    <col min="8706" max="8708" width="14.33203125" style="228" customWidth="1"/>
    <col min="8709" max="8709" width="14.21875" style="228" customWidth="1"/>
    <col min="8710" max="8713" width="14.33203125" style="228" customWidth="1"/>
    <col min="8714" max="8714" width="0.88671875" style="228" customWidth="1"/>
    <col min="8715" max="8960" width="8.88671875" style="228"/>
    <col min="8961" max="8961" width="0.88671875" style="228" customWidth="1"/>
    <col min="8962" max="8964" width="14.33203125" style="228" customWidth="1"/>
    <col min="8965" max="8965" width="14.21875" style="228" customWidth="1"/>
    <col min="8966" max="8969" width="14.33203125" style="228" customWidth="1"/>
    <col min="8970" max="8970" width="0.88671875" style="228" customWidth="1"/>
    <col min="8971" max="9216" width="8.88671875" style="228"/>
    <col min="9217" max="9217" width="0.88671875" style="228" customWidth="1"/>
    <col min="9218" max="9220" width="14.33203125" style="228" customWidth="1"/>
    <col min="9221" max="9221" width="14.21875" style="228" customWidth="1"/>
    <col min="9222" max="9225" width="14.33203125" style="228" customWidth="1"/>
    <col min="9226" max="9226" width="0.88671875" style="228" customWidth="1"/>
    <col min="9227" max="9472" width="8.88671875" style="228"/>
    <col min="9473" max="9473" width="0.88671875" style="228" customWidth="1"/>
    <col min="9474" max="9476" width="14.33203125" style="228" customWidth="1"/>
    <col min="9477" max="9477" width="14.21875" style="228" customWidth="1"/>
    <col min="9478" max="9481" width="14.33203125" style="228" customWidth="1"/>
    <col min="9482" max="9482" width="0.88671875" style="228" customWidth="1"/>
    <col min="9483" max="9728" width="8.88671875" style="228"/>
    <col min="9729" max="9729" width="0.88671875" style="228" customWidth="1"/>
    <col min="9730" max="9732" width="14.33203125" style="228" customWidth="1"/>
    <col min="9733" max="9733" width="14.21875" style="228" customWidth="1"/>
    <col min="9734" max="9737" width="14.33203125" style="228" customWidth="1"/>
    <col min="9738" max="9738" width="0.88671875" style="228" customWidth="1"/>
    <col min="9739" max="9984" width="8.88671875" style="228"/>
    <col min="9985" max="9985" width="0.88671875" style="228" customWidth="1"/>
    <col min="9986" max="9988" width="14.33203125" style="228" customWidth="1"/>
    <col min="9989" max="9989" width="14.21875" style="228" customWidth="1"/>
    <col min="9990" max="9993" width="14.33203125" style="228" customWidth="1"/>
    <col min="9994" max="9994" width="0.88671875" style="228" customWidth="1"/>
    <col min="9995" max="10240" width="8.88671875" style="228"/>
    <col min="10241" max="10241" width="0.88671875" style="228" customWidth="1"/>
    <col min="10242" max="10244" width="14.33203125" style="228" customWidth="1"/>
    <col min="10245" max="10245" width="14.21875" style="228" customWidth="1"/>
    <col min="10246" max="10249" width="14.33203125" style="228" customWidth="1"/>
    <col min="10250" max="10250" width="0.88671875" style="228" customWidth="1"/>
    <col min="10251" max="10496" width="8.88671875" style="228"/>
    <col min="10497" max="10497" width="0.88671875" style="228" customWidth="1"/>
    <col min="10498" max="10500" width="14.33203125" style="228" customWidth="1"/>
    <col min="10501" max="10501" width="14.21875" style="228" customWidth="1"/>
    <col min="10502" max="10505" width="14.33203125" style="228" customWidth="1"/>
    <col min="10506" max="10506" width="0.88671875" style="228" customWidth="1"/>
    <col min="10507" max="10752" width="8.88671875" style="228"/>
    <col min="10753" max="10753" width="0.88671875" style="228" customWidth="1"/>
    <col min="10754" max="10756" width="14.33203125" style="228" customWidth="1"/>
    <col min="10757" max="10757" width="14.21875" style="228" customWidth="1"/>
    <col min="10758" max="10761" width="14.33203125" style="228" customWidth="1"/>
    <col min="10762" max="10762" width="0.88671875" style="228" customWidth="1"/>
    <col min="10763" max="11008" width="8.88671875" style="228"/>
    <col min="11009" max="11009" width="0.88671875" style="228" customWidth="1"/>
    <col min="11010" max="11012" width="14.33203125" style="228" customWidth="1"/>
    <col min="11013" max="11013" width="14.21875" style="228" customWidth="1"/>
    <col min="11014" max="11017" width="14.33203125" style="228" customWidth="1"/>
    <col min="11018" max="11018" width="0.88671875" style="228" customWidth="1"/>
    <col min="11019" max="11264" width="8.88671875" style="228"/>
    <col min="11265" max="11265" width="0.88671875" style="228" customWidth="1"/>
    <col min="11266" max="11268" width="14.33203125" style="228" customWidth="1"/>
    <col min="11269" max="11269" width="14.21875" style="228" customWidth="1"/>
    <col min="11270" max="11273" width="14.33203125" style="228" customWidth="1"/>
    <col min="11274" max="11274" width="0.88671875" style="228" customWidth="1"/>
    <col min="11275" max="11520" width="8.88671875" style="228"/>
    <col min="11521" max="11521" width="0.88671875" style="228" customWidth="1"/>
    <col min="11522" max="11524" width="14.33203125" style="228" customWidth="1"/>
    <col min="11525" max="11525" width="14.21875" style="228" customWidth="1"/>
    <col min="11526" max="11529" width="14.33203125" style="228" customWidth="1"/>
    <col min="11530" max="11530" width="0.88671875" style="228" customWidth="1"/>
    <col min="11531" max="11776" width="8.88671875" style="228"/>
    <col min="11777" max="11777" width="0.88671875" style="228" customWidth="1"/>
    <col min="11778" max="11780" width="14.33203125" style="228" customWidth="1"/>
    <col min="11781" max="11781" width="14.21875" style="228" customWidth="1"/>
    <col min="11782" max="11785" width="14.33203125" style="228" customWidth="1"/>
    <col min="11786" max="11786" width="0.88671875" style="228" customWidth="1"/>
    <col min="11787" max="12032" width="8.88671875" style="228"/>
    <col min="12033" max="12033" width="0.88671875" style="228" customWidth="1"/>
    <col min="12034" max="12036" width="14.33203125" style="228" customWidth="1"/>
    <col min="12037" max="12037" width="14.21875" style="228" customWidth="1"/>
    <col min="12038" max="12041" width="14.33203125" style="228" customWidth="1"/>
    <col min="12042" max="12042" width="0.88671875" style="228" customWidth="1"/>
    <col min="12043" max="12288" width="8.88671875" style="228"/>
    <col min="12289" max="12289" width="0.88671875" style="228" customWidth="1"/>
    <col min="12290" max="12292" width="14.33203125" style="228" customWidth="1"/>
    <col min="12293" max="12293" width="14.21875" style="228" customWidth="1"/>
    <col min="12294" max="12297" width="14.33203125" style="228" customWidth="1"/>
    <col min="12298" max="12298" width="0.88671875" style="228" customWidth="1"/>
    <col min="12299" max="12544" width="8.88671875" style="228"/>
    <col min="12545" max="12545" width="0.88671875" style="228" customWidth="1"/>
    <col min="12546" max="12548" width="14.33203125" style="228" customWidth="1"/>
    <col min="12549" max="12549" width="14.21875" style="228" customWidth="1"/>
    <col min="12550" max="12553" width="14.33203125" style="228" customWidth="1"/>
    <col min="12554" max="12554" width="0.88671875" style="228" customWidth="1"/>
    <col min="12555" max="12800" width="8.88671875" style="228"/>
    <col min="12801" max="12801" width="0.88671875" style="228" customWidth="1"/>
    <col min="12802" max="12804" width="14.33203125" style="228" customWidth="1"/>
    <col min="12805" max="12805" width="14.21875" style="228" customWidth="1"/>
    <col min="12806" max="12809" width="14.33203125" style="228" customWidth="1"/>
    <col min="12810" max="12810" width="0.88671875" style="228" customWidth="1"/>
    <col min="12811" max="13056" width="8.88671875" style="228"/>
    <col min="13057" max="13057" width="0.88671875" style="228" customWidth="1"/>
    <col min="13058" max="13060" width="14.33203125" style="228" customWidth="1"/>
    <col min="13061" max="13061" width="14.21875" style="228" customWidth="1"/>
    <col min="13062" max="13065" width="14.33203125" style="228" customWidth="1"/>
    <col min="13066" max="13066" width="0.88671875" style="228" customWidth="1"/>
    <col min="13067" max="13312" width="8.88671875" style="228"/>
    <col min="13313" max="13313" width="0.88671875" style="228" customWidth="1"/>
    <col min="13314" max="13316" width="14.33203125" style="228" customWidth="1"/>
    <col min="13317" max="13317" width="14.21875" style="228" customWidth="1"/>
    <col min="13318" max="13321" width="14.33203125" style="228" customWidth="1"/>
    <col min="13322" max="13322" width="0.88671875" style="228" customWidth="1"/>
    <col min="13323" max="13568" width="8.88671875" style="228"/>
    <col min="13569" max="13569" width="0.88671875" style="228" customWidth="1"/>
    <col min="13570" max="13572" width="14.33203125" style="228" customWidth="1"/>
    <col min="13573" max="13573" width="14.21875" style="228" customWidth="1"/>
    <col min="13574" max="13577" width="14.33203125" style="228" customWidth="1"/>
    <col min="13578" max="13578" width="0.88671875" style="228" customWidth="1"/>
    <col min="13579" max="13824" width="8.88671875" style="228"/>
    <col min="13825" max="13825" width="0.88671875" style="228" customWidth="1"/>
    <col min="13826" max="13828" width="14.33203125" style="228" customWidth="1"/>
    <col min="13829" max="13829" width="14.21875" style="228" customWidth="1"/>
    <col min="13830" max="13833" width="14.33203125" style="228" customWidth="1"/>
    <col min="13834" max="13834" width="0.88671875" style="228" customWidth="1"/>
    <col min="13835" max="14080" width="8.88671875" style="228"/>
    <col min="14081" max="14081" width="0.88671875" style="228" customWidth="1"/>
    <col min="14082" max="14084" width="14.33203125" style="228" customWidth="1"/>
    <col min="14085" max="14085" width="14.21875" style="228" customWidth="1"/>
    <col min="14086" max="14089" width="14.33203125" style="228" customWidth="1"/>
    <col min="14090" max="14090" width="0.88671875" style="228" customWidth="1"/>
    <col min="14091" max="14336" width="8.88671875" style="228"/>
    <col min="14337" max="14337" width="0.88671875" style="228" customWidth="1"/>
    <col min="14338" max="14340" width="14.33203125" style="228" customWidth="1"/>
    <col min="14341" max="14341" width="14.21875" style="228" customWidth="1"/>
    <col min="14342" max="14345" width="14.33203125" style="228" customWidth="1"/>
    <col min="14346" max="14346" width="0.88671875" style="228" customWidth="1"/>
    <col min="14347" max="14592" width="8.88671875" style="228"/>
    <col min="14593" max="14593" width="0.88671875" style="228" customWidth="1"/>
    <col min="14594" max="14596" width="14.33203125" style="228" customWidth="1"/>
    <col min="14597" max="14597" width="14.21875" style="228" customWidth="1"/>
    <col min="14598" max="14601" width="14.33203125" style="228" customWidth="1"/>
    <col min="14602" max="14602" width="0.88671875" style="228" customWidth="1"/>
    <col min="14603" max="14848" width="8.88671875" style="228"/>
    <col min="14849" max="14849" width="0.88671875" style="228" customWidth="1"/>
    <col min="14850" max="14852" width="14.33203125" style="228" customWidth="1"/>
    <col min="14853" max="14853" width="14.21875" style="228" customWidth="1"/>
    <col min="14854" max="14857" width="14.33203125" style="228" customWidth="1"/>
    <col min="14858" max="14858" width="0.88671875" style="228" customWidth="1"/>
    <col min="14859" max="15104" width="8.88671875" style="228"/>
    <col min="15105" max="15105" width="0.88671875" style="228" customWidth="1"/>
    <col min="15106" max="15108" width="14.33203125" style="228" customWidth="1"/>
    <col min="15109" max="15109" width="14.21875" style="228" customWidth="1"/>
    <col min="15110" max="15113" width="14.33203125" style="228" customWidth="1"/>
    <col min="15114" max="15114" width="0.88671875" style="228" customWidth="1"/>
    <col min="15115" max="15360" width="8.88671875" style="228"/>
    <col min="15361" max="15361" width="0.88671875" style="228" customWidth="1"/>
    <col min="15362" max="15364" width="14.33203125" style="228" customWidth="1"/>
    <col min="15365" max="15365" width="14.21875" style="228" customWidth="1"/>
    <col min="15366" max="15369" width="14.33203125" style="228" customWidth="1"/>
    <col min="15370" max="15370" width="0.88671875" style="228" customWidth="1"/>
    <col min="15371" max="15616" width="8.88671875" style="228"/>
    <col min="15617" max="15617" width="0.88671875" style="228" customWidth="1"/>
    <col min="15618" max="15620" width="14.33203125" style="228" customWidth="1"/>
    <col min="15621" max="15621" width="14.21875" style="228" customWidth="1"/>
    <col min="15622" max="15625" width="14.33203125" style="228" customWidth="1"/>
    <col min="15626" max="15626" width="0.88671875" style="228" customWidth="1"/>
    <col min="15627" max="15872" width="8.88671875" style="228"/>
    <col min="15873" max="15873" width="0.88671875" style="228" customWidth="1"/>
    <col min="15874" max="15876" width="14.33203125" style="228" customWidth="1"/>
    <col min="15877" max="15877" width="14.21875" style="228" customWidth="1"/>
    <col min="15878" max="15881" width="14.33203125" style="228" customWidth="1"/>
    <col min="15882" max="15882" width="0.88671875" style="228" customWidth="1"/>
    <col min="15883" max="16128" width="8.88671875" style="228"/>
    <col min="16129" max="16129" width="0.88671875" style="228" customWidth="1"/>
    <col min="16130" max="16132" width="14.33203125" style="228" customWidth="1"/>
    <col min="16133" max="16133" width="14.21875" style="228" customWidth="1"/>
    <col min="16134" max="16137" width="14.33203125" style="228" customWidth="1"/>
    <col min="16138" max="16138" width="0.88671875" style="228" customWidth="1"/>
    <col min="16139" max="16384" width="8.88671875" style="228"/>
  </cols>
  <sheetData>
    <row r="1" spans="1:10" s="204" customFormat="1" ht="13.5" x14ac:dyDescent="0.15">
      <c r="A1" s="228"/>
      <c r="B1" s="228"/>
      <c r="C1" s="228"/>
      <c r="D1" s="228"/>
      <c r="E1" s="228"/>
      <c r="F1" s="228"/>
      <c r="G1" s="228"/>
      <c r="H1" s="228"/>
      <c r="I1" s="228"/>
      <c r="J1" s="228"/>
    </row>
    <row r="2" spans="1:10" s="204" customFormat="1" ht="25.5" x14ac:dyDescent="0.15">
      <c r="A2" s="228"/>
      <c r="B2" s="432" t="s">
        <v>313</v>
      </c>
      <c r="C2" s="432"/>
      <c r="D2" s="432"/>
      <c r="E2" s="432"/>
      <c r="F2" s="432"/>
      <c r="G2" s="432"/>
      <c r="H2" s="432"/>
      <c r="I2" s="432"/>
      <c r="J2" s="228"/>
    </row>
    <row r="3" spans="1:10" s="204" customFormat="1" ht="25.5" x14ac:dyDescent="0.15">
      <c r="A3" s="228"/>
      <c r="B3" s="236"/>
      <c r="C3" s="236"/>
      <c r="D3" s="236"/>
      <c r="E3" s="236"/>
      <c r="F3" s="236"/>
      <c r="G3" s="236"/>
      <c r="H3" s="236"/>
      <c r="I3" s="236"/>
      <c r="J3" s="228"/>
    </row>
    <row r="4" spans="1:10" s="204" customFormat="1" ht="13.5" x14ac:dyDescent="0.15">
      <c r="A4" s="228"/>
      <c r="B4" s="268" t="s">
        <v>281</v>
      </c>
      <c r="C4" s="239"/>
      <c r="D4" s="239"/>
      <c r="E4" s="239"/>
      <c r="F4" s="239"/>
      <c r="G4" s="239"/>
      <c r="H4" s="239"/>
      <c r="I4" s="239"/>
      <c r="J4" s="228"/>
    </row>
    <row r="5" spans="1:10" s="204" customFormat="1" ht="13.5" x14ac:dyDescent="0.15">
      <c r="A5" s="228"/>
      <c r="B5" s="237"/>
      <c r="C5" s="237"/>
      <c r="D5" s="237"/>
      <c r="E5" s="237"/>
      <c r="F5" s="433" t="s">
        <v>238</v>
      </c>
      <c r="G5" s="433"/>
      <c r="H5" s="433"/>
      <c r="I5" s="433"/>
      <c r="J5" s="228"/>
    </row>
    <row r="6" spans="1:10" s="204" customFormat="1" ht="19.5" customHeight="1" x14ac:dyDescent="0.15">
      <c r="A6" s="228"/>
      <c r="B6" s="434" t="s">
        <v>239</v>
      </c>
      <c r="C6" s="431" t="s">
        <v>307</v>
      </c>
      <c r="D6" s="431" t="s">
        <v>308</v>
      </c>
      <c r="E6" s="431" t="s">
        <v>282</v>
      </c>
      <c r="F6" s="434" t="s">
        <v>239</v>
      </c>
      <c r="G6" s="431" t="str">
        <f>C6</f>
        <v>2차추경
예산(A)</v>
      </c>
      <c r="H6" s="431" t="str">
        <f>D6</f>
        <v>3차추경
예산(B)</v>
      </c>
      <c r="I6" s="431" t="s">
        <v>282</v>
      </c>
      <c r="J6" s="228"/>
    </row>
    <row r="7" spans="1:10" s="204" customFormat="1" ht="19.5" customHeight="1" x14ac:dyDescent="0.15">
      <c r="A7" s="228"/>
      <c r="B7" s="435"/>
      <c r="C7" s="431"/>
      <c r="D7" s="431"/>
      <c r="E7" s="431"/>
      <c r="F7" s="435"/>
      <c r="G7" s="431"/>
      <c r="H7" s="431"/>
      <c r="I7" s="431"/>
      <c r="J7" s="228"/>
    </row>
    <row r="8" spans="1:10" s="204" customFormat="1" ht="19.5" customHeight="1" x14ac:dyDescent="0.15">
      <c r="A8" s="228"/>
      <c r="B8" s="240" t="s">
        <v>240</v>
      </c>
      <c r="C8" s="241">
        <f>SUM(C9:C11)</f>
        <v>56600</v>
      </c>
      <c r="D8" s="241">
        <f>SUM(D9:D11)</f>
        <v>56600</v>
      </c>
      <c r="E8" s="275">
        <f>D8-C8</f>
        <v>0</v>
      </c>
      <c r="F8" s="240" t="s">
        <v>241</v>
      </c>
      <c r="G8" s="241">
        <f>SUM(G9:G11)</f>
        <v>56600</v>
      </c>
      <c r="H8" s="241">
        <f>SUM(H9:H11)</f>
        <v>56600</v>
      </c>
      <c r="I8" s="241">
        <f>H8-G8</f>
        <v>0</v>
      </c>
      <c r="J8" s="228"/>
    </row>
    <row r="9" spans="1:10" s="204" customFormat="1" ht="19.5" customHeight="1" x14ac:dyDescent="0.15">
      <c r="A9" s="228"/>
      <c r="B9" s="242" t="s">
        <v>246</v>
      </c>
      <c r="C9" s="243">
        <f>'하회원(적립금)총괄'!D7</f>
        <v>56479</v>
      </c>
      <c r="D9" s="243">
        <f>'하회원(적립금)총괄'!E7</f>
        <v>56479</v>
      </c>
      <c r="E9" s="276">
        <f t="shared" ref="E9:E10" si="0">D9-C9</f>
        <v>0</v>
      </c>
      <c r="F9" s="245" t="s">
        <v>216</v>
      </c>
      <c r="G9" s="243">
        <f>'하회원(적립금)총괄'!J7</f>
        <v>121</v>
      </c>
      <c r="H9" s="243">
        <f>'하회원(적립금)총괄'!K7</f>
        <v>121</v>
      </c>
      <c r="I9" s="276">
        <f t="shared" ref="I9:I11" si="1">H9-G9</f>
        <v>0</v>
      </c>
      <c r="J9" s="228"/>
    </row>
    <row r="10" spans="1:10" s="204" customFormat="1" ht="19.5" customHeight="1" x14ac:dyDescent="0.15">
      <c r="A10" s="228"/>
      <c r="B10" s="242" t="s">
        <v>248</v>
      </c>
      <c r="C10" s="243">
        <f>'하회원(적립금)총괄'!D10</f>
        <v>121</v>
      </c>
      <c r="D10" s="243">
        <f>'하회원(적립금)총괄'!E10</f>
        <v>121</v>
      </c>
      <c r="E10" s="276">
        <f t="shared" si="0"/>
        <v>0</v>
      </c>
      <c r="F10" s="245" t="s">
        <v>247</v>
      </c>
      <c r="G10" s="243">
        <f>'하회원(적립금)총괄'!J10</f>
        <v>36954</v>
      </c>
      <c r="H10" s="243">
        <f>'하회원(적립금)총괄'!K10</f>
        <v>36954</v>
      </c>
      <c r="I10" s="276">
        <f t="shared" si="1"/>
        <v>0</v>
      </c>
      <c r="J10" s="228"/>
    </row>
    <row r="11" spans="1:10" s="204" customFormat="1" ht="19.5" customHeight="1" x14ac:dyDescent="0.15">
      <c r="A11" s="228"/>
      <c r="B11" s="553" t="s">
        <v>295</v>
      </c>
      <c r="C11" s="554"/>
      <c r="D11" s="554"/>
      <c r="E11" s="555"/>
      <c r="F11" s="244" t="s">
        <v>91</v>
      </c>
      <c r="G11" s="243">
        <f>'하회원(적립금)총괄'!J13</f>
        <v>19525</v>
      </c>
      <c r="H11" s="243">
        <f>'하회원(적립금)총괄'!K13</f>
        <v>19525</v>
      </c>
      <c r="I11" s="276">
        <f t="shared" si="1"/>
        <v>0</v>
      </c>
      <c r="J11" s="228"/>
    </row>
    <row r="12" spans="1:10" s="204" customFormat="1" ht="9.9499999999999993" customHeight="1" x14ac:dyDescent="0.15">
      <c r="A12" s="228"/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0" s="204" customFormat="1" ht="13.5" x14ac:dyDescent="0.15">
      <c r="A13" s="228"/>
      <c r="B13" s="246"/>
      <c r="C13" s="247"/>
      <c r="D13" s="247"/>
      <c r="E13" s="247"/>
      <c r="F13" s="248"/>
      <c r="G13" s="248"/>
      <c r="H13" s="237"/>
      <c r="I13" s="237"/>
      <c r="J13" s="228"/>
    </row>
    <row r="14" spans="1:10" s="204" customFormat="1" ht="13.5" customHeight="1" x14ac:dyDescent="0.15">
      <c r="A14" s="228"/>
      <c r="B14" s="273" t="s">
        <v>279</v>
      </c>
      <c r="C14" s="273"/>
      <c r="D14" s="273"/>
      <c r="E14" s="273"/>
      <c r="F14" s="269"/>
      <c r="G14" s="269"/>
      <c r="H14" s="269"/>
      <c r="I14" s="269"/>
      <c r="J14" s="228"/>
    </row>
    <row r="15" spans="1:10" s="204" customFormat="1" ht="13.5" customHeight="1" x14ac:dyDescent="0.15">
      <c r="A15" s="228"/>
      <c r="B15" s="339" t="s">
        <v>302</v>
      </c>
      <c r="C15" s="274"/>
      <c r="D15" s="274"/>
      <c r="E15" s="274"/>
      <c r="F15" s="269"/>
      <c r="G15" s="269"/>
      <c r="H15" s="269"/>
      <c r="I15" s="269"/>
      <c r="J15" s="228"/>
    </row>
    <row r="16" spans="1:10" s="321" customFormat="1" ht="13.5" x14ac:dyDescent="0.15">
      <c r="A16" s="322"/>
      <c r="B16" s="438"/>
      <c r="C16" s="438"/>
      <c r="D16" s="438"/>
      <c r="E16" s="438"/>
      <c r="F16" s="438"/>
      <c r="G16" s="438"/>
      <c r="H16" s="438"/>
      <c r="I16" s="438"/>
      <c r="J16" s="322"/>
    </row>
    <row r="17" spans="1:10" s="321" customFormat="1" ht="13.5" x14ac:dyDescent="0.15">
      <c r="A17" s="322"/>
      <c r="B17" s="324"/>
      <c r="C17" s="324"/>
      <c r="D17" s="324"/>
      <c r="E17" s="324"/>
      <c r="F17" s="324"/>
      <c r="G17" s="324"/>
      <c r="H17" s="324"/>
      <c r="I17" s="324"/>
      <c r="J17" s="322"/>
    </row>
    <row r="18" spans="1:10" s="204" customFormat="1" ht="13.5" x14ac:dyDescent="0.15">
      <c r="A18" s="228"/>
      <c r="B18" s="269"/>
      <c r="C18" s="269"/>
      <c r="D18" s="269"/>
      <c r="E18" s="269"/>
      <c r="F18" s="269"/>
      <c r="G18" s="269"/>
      <c r="H18" s="269"/>
      <c r="I18" s="269"/>
      <c r="J18" s="228"/>
    </row>
    <row r="19" spans="1:10" s="204" customFormat="1" ht="15" customHeight="1" x14ac:dyDescent="0.15">
      <c r="A19" s="228"/>
      <c r="B19" s="438"/>
      <c r="C19" s="438"/>
      <c r="D19" s="438"/>
      <c r="E19" s="438"/>
      <c r="F19" s="438"/>
      <c r="G19" s="438"/>
      <c r="H19" s="438"/>
      <c r="I19" s="438"/>
      <c r="J19" s="228"/>
    </row>
    <row r="20" spans="1:10" s="204" customFormat="1" ht="15" customHeight="1" x14ac:dyDescent="0.15">
      <c r="A20" s="228"/>
      <c r="B20" s="438"/>
      <c r="C20" s="438"/>
      <c r="D20" s="438"/>
      <c r="E20" s="438"/>
      <c r="F20" s="438"/>
      <c r="G20" s="438"/>
      <c r="H20" s="438"/>
      <c r="I20" s="438"/>
      <c r="J20" s="228"/>
    </row>
    <row r="21" spans="1:10" s="204" customFormat="1" ht="13.5" x14ac:dyDescent="0.15">
      <c r="A21" s="228"/>
      <c r="B21" s="246"/>
      <c r="C21" s="247"/>
      <c r="D21" s="247"/>
      <c r="E21" s="247"/>
      <c r="F21" s="248"/>
      <c r="G21" s="248"/>
      <c r="H21" s="237"/>
      <c r="I21" s="237"/>
      <c r="J21" s="228"/>
    </row>
    <row r="22" spans="1:10" ht="12.6" customHeight="1" x14ac:dyDescent="0.15">
      <c r="B22" s="249"/>
      <c r="C22" s="248"/>
      <c r="D22" s="248"/>
      <c r="E22" s="248"/>
      <c r="F22" s="247"/>
      <c r="G22" s="247"/>
      <c r="H22" s="239"/>
      <c r="I22" s="239"/>
    </row>
    <row r="23" spans="1:10" ht="12.6" customHeight="1" x14ac:dyDescent="0.15">
      <c r="B23" s="246"/>
      <c r="C23" s="247"/>
      <c r="D23" s="247"/>
      <c r="E23" s="247"/>
      <c r="F23" s="247"/>
      <c r="G23" s="247"/>
      <c r="H23" s="239"/>
      <c r="I23" s="239"/>
    </row>
    <row r="24" spans="1:10" ht="12.6" customHeight="1" x14ac:dyDescent="0.15">
      <c r="B24" s="246"/>
      <c r="C24" s="247"/>
      <c r="D24" s="247"/>
      <c r="E24" s="247"/>
      <c r="F24" s="247"/>
      <c r="G24" s="247"/>
      <c r="H24" s="239"/>
      <c r="I24" s="239"/>
    </row>
    <row r="25" spans="1:10" ht="12.6" customHeight="1" x14ac:dyDescent="0.15">
      <c r="B25" s="247"/>
      <c r="C25" s="247"/>
      <c r="D25" s="247"/>
      <c r="E25" s="247"/>
      <c r="F25" s="247"/>
      <c r="G25" s="247"/>
      <c r="H25" s="239"/>
      <c r="I25" s="239"/>
    </row>
    <row r="26" spans="1:10" ht="12.6" customHeight="1" x14ac:dyDescent="0.15">
      <c r="B26" s="238"/>
      <c r="C26" s="247"/>
      <c r="D26" s="247"/>
      <c r="E26" s="247"/>
      <c r="F26" s="247"/>
      <c r="G26" s="247"/>
      <c r="H26" s="239"/>
      <c r="I26" s="239"/>
    </row>
    <row r="27" spans="1:10" ht="12.6" customHeight="1" x14ac:dyDescent="0.15">
      <c r="B27" s="238"/>
      <c r="C27" s="247"/>
      <c r="D27" s="247"/>
      <c r="E27" s="247"/>
      <c r="F27" s="247"/>
      <c r="G27" s="247"/>
      <c r="H27" s="239"/>
      <c r="I27" s="239"/>
    </row>
    <row r="28" spans="1:10" ht="12.6" customHeight="1" x14ac:dyDescent="0.15">
      <c r="B28" s="238"/>
      <c r="C28" s="247"/>
      <c r="D28" s="247"/>
      <c r="E28" s="247"/>
      <c r="F28" s="248"/>
      <c r="G28" s="248"/>
      <c r="H28" s="237"/>
      <c r="I28" s="237"/>
    </row>
    <row r="29" spans="1:10" ht="12.6" customHeight="1" x14ac:dyDescent="0.15">
      <c r="B29" s="238"/>
      <c r="C29" s="247"/>
      <c r="D29" s="247"/>
      <c r="E29" s="247"/>
      <c r="F29" s="248"/>
      <c r="G29" s="248"/>
      <c r="H29" s="237"/>
      <c r="I29" s="237"/>
    </row>
    <row r="30" spans="1:10" ht="12.6" customHeight="1" x14ac:dyDescent="0.15">
      <c r="B30" s="249"/>
      <c r="C30" s="248"/>
      <c r="D30" s="248"/>
      <c r="E30" s="248"/>
      <c r="F30" s="248"/>
      <c r="G30" s="248"/>
      <c r="H30" s="237"/>
      <c r="I30" s="237"/>
    </row>
    <row r="31" spans="1:10" ht="12.6" customHeight="1" x14ac:dyDescent="0.15">
      <c r="B31" s="249"/>
      <c r="C31" s="248"/>
      <c r="D31" s="248"/>
      <c r="E31" s="248"/>
      <c r="F31" s="248"/>
      <c r="G31" s="248"/>
      <c r="H31" s="237"/>
      <c r="I31" s="237"/>
    </row>
    <row r="32" spans="1:10" ht="12.6" customHeight="1" x14ac:dyDescent="0.15">
      <c r="B32" s="238"/>
      <c r="C32" s="248"/>
      <c r="D32" s="248"/>
      <c r="E32" s="248"/>
      <c r="F32" s="248"/>
      <c r="G32" s="248"/>
      <c r="H32" s="237"/>
      <c r="I32" s="237"/>
    </row>
    <row r="33" spans="2:9" ht="12.6" customHeight="1" x14ac:dyDescent="0.15">
      <c r="B33" s="248"/>
      <c r="C33" s="248"/>
      <c r="D33" s="248"/>
      <c r="E33" s="248"/>
      <c r="F33" s="248"/>
      <c r="G33" s="248"/>
      <c r="H33" s="237"/>
      <c r="I33" s="237"/>
    </row>
    <row r="34" spans="2:9" ht="12.6" customHeight="1" x14ac:dyDescent="0.15">
      <c r="B34" s="323"/>
      <c r="C34" s="323"/>
      <c r="D34" s="323"/>
      <c r="E34" s="323"/>
      <c r="F34" s="323"/>
      <c r="G34" s="323"/>
      <c r="H34" s="239"/>
      <c r="I34" s="239"/>
    </row>
    <row r="35" spans="2:9" ht="12.6" customHeight="1" x14ac:dyDescent="0.15">
      <c r="B35" s="250"/>
      <c r="C35" s="250"/>
      <c r="D35" s="250"/>
      <c r="E35" s="250"/>
      <c r="F35" s="250"/>
      <c r="G35" s="250"/>
    </row>
    <row r="36" spans="2:9" ht="12.6" customHeight="1" x14ac:dyDescent="0.15">
      <c r="B36" s="238"/>
      <c r="C36" s="250"/>
      <c r="D36" s="250"/>
      <c r="E36" s="250"/>
      <c r="F36" s="250"/>
      <c r="G36" s="250"/>
    </row>
    <row r="37" spans="2:9" ht="12.6" customHeight="1" x14ac:dyDescent="0.15">
      <c r="B37" s="238"/>
      <c r="C37" s="250"/>
      <c r="D37" s="250"/>
      <c r="E37" s="250"/>
      <c r="F37" s="250"/>
      <c r="G37" s="250"/>
    </row>
    <row r="38" spans="2:9" ht="12.6" customHeight="1" x14ac:dyDescent="0.15">
      <c r="B38" s="238"/>
      <c r="C38" s="250"/>
      <c r="D38" s="250"/>
      <c r="E38" s="250"/>
      <c r="F38" s="250"/>
      <c r="G38" s="250"/>
    </row>
    <row r="39" spans="2:9" ht="12.6" customHeight="1" x14ac:dyDescent="0.15">
      <c r="B39" s="238"/>
      <c r="C39" s="250"/>
      <c r="D39" s="250"/>
      <c r="E39" s="250"/>
      <c r="F39" s="250"/>
      <c r="G39" s="250"/>
    </row>
    <row r="40" spans="2:9" ht="12.6" customHeight="1" x14ac:dyDescent="0.15">
      <c r="B40" s="249"/>
      <c r="C40" s="250"/>
      <c r="D40" s="250"/>
      <c r="E40" s="250"/>
      <c r="F40" s="250"/>
      <c r="G40" s="250"/>
    </row>
    <row r="41" spans="2:9" ht="12.6" customHeight="1" x14ac:dyDescent="0.15">
      <c r="B41" s="249"/>
      <c r="C41" s="250"/>
      <c r="D41" s="250"/>
      <c r="E41" s="250"/>
      <c r="F41" s="250"/>
      <c r="G41" s="250"/>
    </row>
    <row r="42" spans="2:9" ht="12.6" customHeight="1" x14ac:dyDescent="0.15">
      <c r="B42" s="238"/>
      <c r="C42" s="250"/>
      <c r="D42" s="250"/>
      <c r="E42" s="250"/>
      <c r="F42" s="250"/>
      <c r="G42" s="250"/>
    </row>
    <row r="43" spans="2:9" ht="12.6" customHeight="1" x14ac:dyDescent="0.15">
      <c r="B43" s="238"/>
      <c r="C43" s="250"/>
      <c r="D43" s="250"/>
      <c r="E43" s="250"/>
      <c r="F43" s="250"/>
      <c r="G43" s="250"/>
    </row>
    <row r="44" spans="2:9" ht="13.5" x14ac:dyDescent="0.15">
      <c r="B44" s="249"/>
      <c r="C44" s="250"/>
      <c r="D44" s="250"/>
      <c r="E44" s="250"/>
      <c r="F44" s="250"/>
      <c r="G44" s="250"/>
    </row>
  </sheetData>
  <mergeCells count="14">
    <mergeCell ref="B20:I20"/>
    <mergeCell ref="B19:I19"/>
    <mergeCell ref="H6:H7"/>
    <mergeCell ref="I6:I7"/>
    <mergeCell ref="B2:I2"/>
    <mergeCell ref="F5:I5"/>
    <mergeCell ref="B6:B7"/>
    <mergeCell ref="C6:C7"/>
    <mergeCell ref="D6:D7"/>
    <mergeCell ref="E6:E7"/>
    <mergeCell ref="F6:F7"/>
    <mergeCell ref="G6:G7"/>
    <mergeCell ref="B11:E11"/>
    <mergeCell ref="B16:I16"/>
  </mergeCells>
  <phoneticPr fontId="11" type="noConversion"/>
  <printOptions horizontalCentered="1"/>
  <pageMargins left="0.39370078740157483" right="0.39370078740157483" top="0.59055118110236227" bottom="0.39370078740157483" header="0" footer="0"/>
  <pageSetup paperSize="9" orientation="landscape" r:id="rId1"/>
  <headerFooter alignWithMargins="0">
    <oddFooter>&amp;C하회원-&amp;P/&amp;N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9"/>
  <sheetViews>
    <sheetView showGridLines="0" view="pageBreakPreview" zoomScale="90" zoomScaleSheetLayoutView="90" workbookViewId="0">
      <pane xSplit="3" ySplit="6" topLeftCell="D7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7.45" customHeight="1" x14ac:dyDescent="0.15"/>
  <cols>
    <col min="1" max="2" width="8.77734375" style="119" customWidth="1"/>
    <col min="3" max="3" width="10.33203125" style="119" customWidth="1"/>
    <col min="4" max="6" width="10.77734375" style="30" customWidth="1"/>
    <col min="7" max="8" width="8.77734375" style="119" customWidth="1"/>
    <col min="9" max="9" width="10.33203125" style="119" customWidth="1"/>
    <col min="10" max="12" width="10.77734375" style="30" customWidth="1"/>
    <col min="13" max="256" width="8.88671875" style="119"/>
    <col min="257" max="258" width="8.77734375" style="119" customWidth="1"/>
    <col min="259" max="259" width="10.33203125" style="119" customWidth="1"/>
    <col min="260" max="262" width="10.77734375" style="119" customWidth="1"/>
    <col min="263" max="264" width="8.77734375" style="119" customWidth="1"/>
    <col min="265" max="265" width="10.33203125" style="119" customWidth="1"/>
    <col min="266" max="268" width="10.77734375" style="119" customWidth="1"/>
    <col min="269" max="512" width="8.88671875" style="119"/>
    <col min="513" max="514" width="8.77734375" style="119" customWidth="1"/>
    <col min="515" max="515" width="10.33203125" style="119" customWidth="1"/>
    <col min="516" max="518" width="10.77734375" style="119" customWidth="1"/>
    <col min="519" max="520" width="8.77734375" style="119" customWidth="1"/>
    <col min="521" max="521" width="10.33203125" style="119" customWidth="1"/>
    <col min="522" max="524" width="10.77734375" style="119" customWidth="1"/>
    <col min="525" max="768" width="8.88671875" style="119"/>
    <col min="769" max="770" width="8.77734375" style="119" customWidth="1"/>
    <col min="771" max="771" width="10.33203125" style="119" customWidth="1"/>
    <col min="772" max="774" width="10.77734375" style="119" customWidth="1"/>
    <col min="775" max="776" width="8.77734375" style="119" customWidth="1"/>
    <col min="777" max="777" width="10.33203125" style="119" customWidth="1"/>
    <col min="778" max="780" width="10.77734375" style="119" customWidth="1"/>
    <col min="781" max="1024" width="8.88671875" style="119"/>
    <col min="1025" max="1026" width="8.77734375" style="119" customWidth="1"/>
    <col min="1027" max="1027" width="10.33203125" style="119" customWidth="1"/>
    <col min="1028" max="1030" width="10.77734375" style="119" customWidth="1"/>
    <col min="1031" max="1032" width="8.77734375" style="119" customWidth="1"/>
    <col min="1033" max="1033" width="10.33203125" style="119" customWidth="1"/>
    <col min="1034" max="1036" width="10.77734375" style="119" customWidth="1"/>
    <col min="1037" max="1280" width="8.88671875" style="119"/>
    <col min="1281" max="1282" width="8.77734375" style="119" customWidth="1"/>
    <col min="1283" max="1283" width="10.33203125" style="119" customWidth="1"/>
    <col min="1284" max="1286" width="10.77734375" style="119" customWidth="1"/>
    <col min="1287" max="1288" width="8.77734375" style="119" customWidth="1"/>
    <col min="1289" max="1289" width="10.33203125" style="119" customWidth="1"/>
    <col min="1290" max="1292" width="10.77734375" style="119" customWidth="1"/>
    <col min="1293" max="1536" width="8.88671875" style="119"/>
    <col min="1537" max="1538" width="8.77734375" style="119" customWidth="1"/>
    <col min="1539" max="1539" width="10.33203125" style="119" customWidth="1"/>
    <col min="1540" max="1542" width="10.77734375" style="119" customWidth="1"/>
    <col min="1543" max="1544" width="8.77734375" style="119" customWidth="1"/>
    <col min="1545" max="1545" width="10.33203125" style="119" customWidth="1"/>
    <col min="1546" max="1548" width="10.77734375" style="119" customWidth="1"/>
    <col min="1549" max="1792" width="8.88671875" style="119"/>
    <col min="1793" max="1794" width="8.77734375" style="119" customWidth="1"/>
    <col min="1795" max="1795" width="10.33203125" style="119" customWidth="1"/>
    <col min="1796" max="1798" width="10.77734375" style="119" customWidth="1"/>
    <col min="1799" max="1800" width="8.77734375" style="119" customWidth="1"/>
    <col min="1801" max="1801" width="10.33203125" style="119" customWidth="1"/>
    <col min="1802" max="1804" width="10.77734375" style="119" customWidth="1"/>
    <col min="1805" max="2048" width="8.88671875" style="119"/>
    <col min="2049" max="2050" width="8.77734375" style="119" customWidth="1"/>
    <col min="2051" max="2051" width="10.33203125" style="119" customWidth="1"/>
    <col min="2052" max="2054" width="10.77734375" style="119" customWidth="1"/>
    <col min="2055" max="2056" width="8.77734375" style="119" customWidth="1"/>
    <col min="2057" max="2057" width="10.33203125" style="119" customWidth="1"/>
    <col min="2058" max="2060" width="10.77734375" style="119" customWidth="1"/>
    <col min="2061" max="2304" width="8.88671875" style="119"/>
    <col min="2305" max="2306" width="8.77734375" style="119" customWidth="1"/>
    <col min="2307" max="2307" width="10.33203125" style="119" customWidth="1"/>
    <col min="2308" max="2310" width="10.77734375" style="119" customWidth="1"/>
    <col min="2311" max="2312" width="8.77734375" style="119" customWidth="1"/>
    <col min="2313" max="2313" width="10.33203125" style="119" customWidth="1"/>
    <col min="2314" max="2316" width="10.77734375" style="119" customWidth="1"/>
    <col min="2317" max="2560" width="8.88671875" style="119"/>
    <col min="2561" max="2562" width="8.77734375" style="119" customWidth="1"/>
    <col min="2563" max="2563" width="10.33203125" style="119" customWidth="1"/>
    <col min="2564" max="2566" width="10.77734375" style="119" customWidth="1"/>
    <col min="2567" max="2568" width="8.77734375" style="119" customWidth="1"/>
    <col min="2569" max="2569" width="10.33203125" style="119" customWidth="1"/>
    <col min="2570" max="2572" width="10.77734375" style="119" customWidth="1"/>
    <col min="2573" max="2816" width="8.88671875" style="119"/>
    <col min="2817" max="2818" width="8.77734375" style="119" customWidth="1"/>
    <col min="2819" max="2819" width="10.33203125" style="119" customWidth="1"/>
    <col min="2820" max="2822" width="10.77734375" style="119" customWidth="1"/>
    <col min="2823" max="2824" width="8.77734375" style="119" customWidth="1"/>
    <col min="2825" max="2825" width="10.33203125" style="119" customWidth="1"/>
    <col min="2826" max="2828" width="10.77734375" style="119" customWidth="1"/>
    <col min="2829" max="3072" width="8.88671875" style="119"/>
    <col min="3073" max="3074" width="8.77734375" style="119" customWidth="1"/>
    <col min="3075" max="3075" width="10.33203125" style="119" customWidth="1"/>
    <col min="3076" max="3078" width="10.77734375" style="119" customWidth="1"/>
    <col min="3079" max="3080" width="8.77734375" style="119" customWidth="1"/>
    <col min="3081" max="3081" width="10.33203125" style="119" customWidth="1"/>
    <col min="3082" max="3084" width="10.77734375" style="119" customWidth="1"/>
    <col min="3085" max="3328" width="8.88671875" style="119"/>
    <col min="3329" max="3330" width="8.77734375" style="119" customWidth="1"/>
    <col min="3331" max="3331" width="10.33203125" style="119" customWidth="1"/>
    <col min="3332" max="3334" width="10.77734375" style="119" customWidth="1"/>
    <col min="3335" max="3336" width="8.77734375" style="119" customWidth="1"/>
    <col min="3337" max="3337" width="10.33203125" style="119" customWidth="1"/>
    <col min="3338" max="3340" width="10.77734375" style="119" customWidth="1"/>
    <col min="3341" max="3584" width="8.88671875" style="119"/>
    <col min="3585" max="3586" width="8.77734375" style="119" customWidth="1"/>
    <col min="3587" max="3587" width="10.33203125" style="119" customWidth="1"/>
    <col min="3588" max="3590" width="10.77734375" style="119" customWidth="1"/>
    <col min="3591" max="3592" width="8.77734375" style="119" customWidth="1"/>
    <col min="3593" max="3593" width="10.33203125" style="119" customWidth="1"/>
    <col min="3594" max="3596" width="10.77734375" style="119" customWidth="1"/>
    <col min="3597" max="3840" width="8.88671875" style="119"/>
    <col min="3841" max="3842" width="8.77734375" style="119" customWidth="1"/>
    <col min="3843" max="3843" width="10.33203125" style="119" customWidth="1"/>
    <col min="3844" max="3846" width="10.77734375" style="119" customWidth="1"/>
    <col min="3847" max="3848" width="8.77734375" style="119" customWidth="1"/>
    <col min="3849" max="3849" width="10.33203125" style="119" customWidth="1"/>
    <col min="3850" max="3852" width="10.77734375" style="119" customWidth="1"/>
    <col min="3853" max="4096" width="8.88671875" style="119"/>
    <col min="4097" max="4098" width="8.77734375" style="119" customWidth="1"/>
    <col min="4099" max="4099" width="10.33203125" style="119" customWidth="1"/>
    <col min="4100" max="4102" width="10.77734375" style="119" customWidth="1"/>
    <col min="4103" max="4104" width="8.77734375" style="119" customWidth="1"/>
    <col min="4105" max="4105" width="10.33203125" style="119" customWidth="1"/>
    <col min="4106" max="4108" width="10.77734375" style="119" customWidth="1"/>
    <col min="4109" max="4352" width="8.88671875" style="119"/>
    <col min="4353" max="4354" width="8.77734375" style="119" customWidth="1"/>
    <col min="4355" max="4355" width="10.33203125" style="119" customWidth="1"/>
    <col min="4356" max="4358" width="10.77734375" style="119" customWidth="1"/>
    <col min="4359" max="4360" width="8.77734375" style="119" customWidth="1"/>
    <col min="4361" max="4361" width="10.33203125" style="119" customWidth="1"/>
    <col min="4362" max="4364" width="10.77734375" style="119" customWidth="1"/>
    <col min="4365" max="4608" width="8.88671875" style="119"/>
    <col min="4609" max="4610" width="8.77734375" style="119" customWidth="1"/>
    <col min="4611" max="4611" width="10.33203125" style="119" customWidth="1"/>
    <col min="4612" max="4614" width="10.77734375" style="119" customWidth="1"/>
    <col min="4615" max="4616" width="8.77734375" style="119" customWidth="1"/>
    <col min="4617" max="4617" width="10.33203125" style="119" customWidth="1"/>
    <col min="4618" max="4620" width="10.77734375" style="119" customWidth="1"/>
    <col min="4621" max="4864" width="8.88671875" style="119"/>
    <col min="4865" max="4866" width="8.77734375" style="119" customWidth="1"/>
    <col min="4867" max="4867" width="10.33203125" style="119" customWidth="1"/>
    <col min="4868" max="4870" width="10.77734375" style="119" customWidth="1"/>
    <col min="4871" max="4872" width="8.77734375" style="119" customWidth="1"/>
    <col min="4873" max="4873" width="10.33203125" style="119" customWidth="1"/>
    <col min="4874" max="4876" width="10.77734375" style="119" customWidth="1"/>
    <col min="4877" max="5120" width="8.88671875" style="119"/>
    <col min="5121" max="5122" width="8.77734375" style="119" customWidth="1"/>
    <col min="5123" max="5123" width="10.33203125" style="119" customWidth="1"/>
    <col min="5124" max="5126" width="10.77734375" style="119" customWidth="1"/>
    <col min="5127" max="5128" width="8.77734375" style="119" customWidth="1"/>
    <col min="5129" max="5129" width="10.33203125" style="119" customWidth="1"/>
    <col min="5130" max="5132" width="10.77734375" style="119" customWidth="1"/>
    <col min="5133" max="5376" width="8.88671875" style="119"/>
    <col min="5377" max="5378" width="8.77734375" style="119" customWidth="1"/>
    <col min="5379" max="5379" width="10.33203125" style="119" customWidth="1"/>
    <col min="5380" max="5382" width="10.77734375" style="119" customWidth="1"/>
    <col min="5383" max="5384" width="8.77734375" style="119" customWidth="1"/>
    <col min="5385" max="5385" width="10.33203125" style="119" customWidth="1"/>
    <col min="5386" max="5388" width="10.77734375" style="119" customWidth="1"/>
    <col min="5389" max="5632" width="8.88671875" style="119"/>
    <col min="5633" max="5634" width="8.77734375" style="119" customWidth="1"/>
    <col min="5635" max="5635" width="10.33203125" style="119" customWidth="1"/>
    <col min="5636" max="5638" width="10.77734375" style="119" customWidth="1"/>
    <col min="5639" max="5640" width="8.77734375" style="119" customWidth="1"/>
    <col min="5641" max="5641" width="10.33203125" style="119" customWidth="1"/>
    <col min="5642" max="5644" width="10.77734375" style="119" customWidth="1"/>
    <col min="5645" max="5888" width="8.88671875" style="119"/>
    <col min="5889" max="5890" width="8.77734375" style="119" customWidth="1"/>
    <col min="5891" max="5891" width="10.33203125" style="119" customWidth="1"/>
    <col min="5892" max="5894" width="10.77734375" style="119" customWidth="1"/>
    <col min="5895" max="5896" width="8.77734375" style="119" customWidth="1"/>
    <col min="5897" max="5897" width="10.33203125" style="119" customWidth="1"/>
    <col min="5898" max="5900" width="10.77734375" style="119" customWidth="1"/>
    <col min="5901" max="6144" width="8.88671875" style="119"/>
    <col min="6145" max="6146" width="8.77734375" style="119" customWidth="1"/>
    <col min="6147" max="6147" width="10.33203125" style="119" customWidth="1"/>
    <col min="6148" max="6150" width="10.77734375" style="119" customWidth="1"/>
    <col min="6151" max="6152" width="8.77734375" style="119" customWidth="1"/>
    <col min="6153" max="6153" width="10.33203125" style="119" customWidth="1"/>
    <col min="6154" max="6156" width="10.77734375" style="119" customWidth="1"/>
    <col min="6157" max="6400" width="8.88671875" style="119"/>
    <col min="6401" max="6402" width="8.77734375" style="119" customWidth="1"/>
    <col min="6403" max="6403" width="10.33203125" style="119" customWidth="1"/>
    <col min="6404" max="6406" width="10.77734375" style="119" customWidth="1"/>
    <col min="6407" max="6408" width="8.77734375" style="119" customWidth="1"/>
    <col min="6409" max="6409" width="10.33203125" style="119" customWidth="1"/>
    <col min="6410" max="6412" width="10.77734375" style="119" customWidth="1"/>
    <col min="6413" max="6656" width="8.88671875" style="119"/>
    <col min="6657" max="6658" width="8.77734375" style="119" customWidth="1"/>
    <col min="6659" max="6659" width="10.33203125" style="119" customWidth="1"/>
    <col min="6660" max="6662" width="10.77734375" style="119" customWidth="1"/>
    <col min="6663" max="6664" width="8.77734375" style="119" customWidth="1"/>
    <col min="6665" max="6665" width="10.33203125" style="119" customWidth="1"/>
    <col min="6666" max="6668" width="10.77734375" style="119" customWidth="1"/>
    <col min="6669" max="6912" width="8.88671875" style="119"/>
    <col min="6913" max="6914" width="8.77734375" style="119" customWidth="1"/>
    <col min="6915" max="6915" width="10.33203125" style="119" customWidth="1"/>
    <col min="6916" max="6918" width="10.77734375" style="119" customWidth="1"/>
    <col min="6919" max="6920" width="8.77734375" style="119" customWidth="1"/>
    <col min="6921" max="6921" width="10.33203125" style="119" customWidth="1"/>
    <col min="6922" max="6924" width="10.77734375" style="119" customWidth="1"/>
    <col min="6925" max="7168" width="8.88671875" style="119"/>
    <col min="7169" max="7170" width="8.77734375" style="119" customWidth="1"/>
    <col min="7171" max="7171" width="10.33203125" style="119" customWidth="1"/>
    <col min="7172" max="7174" width="10.77734375" style="119" customWidth="1"/>
    <col min="7175" max="7176" width="8.77734375" style="119" customWidth="1"/>
    <col min="7177" max="7177" width="10.33203125" style="119" customWidth="1"/>
    <col min="7178" max="7180" width="10.77734375" style="119" customWidth="1"/>
    <col min="7181" max="7424" width="8.88671875" style="119"/>
    <col min="7425" max="7426" width="8.77734375" style="119" customWidth="1"/>
    <col min="7427" max="7427" width="10.33203125" style="119" customWidth="1"/>
    <col min="7428" max="7430" width="10.77734375" style="119" customWidth="1"/>
    <col min="7431" max="7432" width="8.77734375" style="119" customWidth="1"/>
    <col min="7433" max="7433" width="10.33203125" style="119" customWidth="1"/>
    <col min="7434" max="7436" width="10.77734375" style="119" customWidth="1"/>
    <col min="7437" max="7680" width="8.88671875" style="119"/>
    <col min="7681" max="7682" width="8.77734375" style="119" customWidth="1"/>
    <col min="7683" max="7683" width="10.33203125" style="119" customWidth="1"/>
    <col min="7684" max="7686" width="10.77734375" style="119" customWidth="1"/>
    <col min="7687" max="7688" width="8.77734375" style="119" customWidth="1"/>
    <col min="7689" max="7689" width="10.33203125" style="119" customWidth="1"/>
    <col min="7690" max="7692" width="10.77734375" style="119" customWidth="1"/>
    <col min="7693" max="7936" width="8.88671875" style="119"/>
    <col min="7937" max="7938" width="8.77734375" style="119" customWidth="1"/>
    <col min="7939" max="7939" width="10.33203125" style="119" customWidth="1"/>
    <col min="7940" max="7942" width="10.77734375" style="119" customWidth="1"/>
    <col min="7943" max="7944" width="8.77734375" style="119" customWidth="1"/>
    <col min="7945" max="7945" width="10.33203125" style="119" customWidth="1"/>
    <col min="7946" max="7948" width="10.77734375" style="119" customWidth="1"/>
    <col min="7949" max="8192" width="8.88671875" style="119"/>
    <col min="8193" max="8194" width="8.77734375" style="119" customWidth="1"/>
    <col min="8195" max="8195" width="10.33203125" style="119" customWidth="1"/>
    <col min="8196" max="8198" width="10.77734375" style="119" customWidth="1"/>
    <col min="8199" max="8200" width="8.77734375" style="119" customWidth="1"/>
    <col min="8201" max="8201" width="10.33203125" style="119" customWidth="1"/>
    <col min="8202" max="8204" width="10.77734375" style="119" customWidth="1"/>
    <col min="8205" max="8448" width="8.88671875" style="119"/>
    <col min="8449" max="8450" width="8.77734375" style="119" customWidth="1"/>
    <col min="8451" max="8451" width="10.33203125" style="119" customWidth="1"/>
    <col min="8452" max="8454" width="10.77734375" style="119" customWidth="1"/>
    <col min="8455" max="8456" width="8.77734375" style="119" customWidth="1"/>
    <col min="8457" max="8457" width="10.33203125" style="119" customWidth="1"/>
    <col min="8458" max="8460" width="10.77734375" style="119" customWidth="1"/>
    <col min="8461" max="8704" width="8.88671875" style="119"/>
    <col min="8705" max="8706" width="8.77734375" style="119" customWidth="1"/>
    <col min="8707" max="8707" width="10.33203125" style="119" customWidth="1"/>
    <col min="8708" max="8710" width="10.77734375" style="119" customWidth="1"/>
    <col min="8711" max="8712" width="8.77734375" style="119" customWidth="1"/>
    <col min="8713" max="8713" width="10.33203125" style="119" customWidth="1"/>
    <col min="8714" max="8716" width="10.77734375" style="119" customWidth="1"/>
    <col min="8717" max="8960" width="8.88671875" style="119"/>
    <col min="8961" max="8962" width="8.77734375" style="119" customWidth="1"/>
    <col min="8963" max="8963" width="10.33203125" style="119" customWidth="1"/>
    <col min="8964" max="8966" width="10.77734375" style="119" customWidth="1"/>
    <col min="8967" max="8968" width="8.77734375" style="119" customWidth="1"/>
    <col min="8969" max="8969" width="10.33203125" style="119" customWidth="1"/>
    <col min="8970" max="8972" width="10.77734375" style="119" customWidth="1"/>
    <col min="8973" max="9216" width="8.88671875" style="119"/>
    <col min="9217" max="9218" width="8.77734375" style="119" customWidth="1"/>
    <col min="9219" max="9219" width="10.33203125" style="119" customWidth="1"/>
    <col min="9220" max="9222" width="10.77734375" style="119" customWidth="1"/>
    <col min="9223" max="9224" width="8.77734375" style="119" customWidth="1"/>
    <col min="9225" max="9225" width="10.33203125" style="119" customWidth="1"/>
    <col min="9226" max="9228" width="10.77734375" style="119" customWidth="1"/>
    <col min="9229" max="9472" width="8.88671875" style="119"/>
    <col min="9473" max="9474" width="8.77734375" style="119" customWidth="1"/>
    <col min="9475" max="9475" width="10.33203125" style="119" customWidth="1"/>
    <col min="9476" max="9478" width="10.77734375" style="119" customWidth="1"/>
    <col min="9479" max="9480" width="8.77734375" style="119" customWidth="1"/>
    <col min="9481" max="9481" width="10.33203125" style="119" customWidth="1"/>
    <col min="9482" max="9484" width="10.77734375" style="119" customWidth="1"/>
    <col min="9485" max="9728" width="8.88671875" style="119"/>
    <col min="9729" max="9730" width="8.77734375" style="119" customWidth="1"/>
    <col min="9731" max="9731" width="10.33203125" style="119" customWidth="1"/>
    <col min="9732" max="9734" width="10.77734375" style="119" customWidth="1"/>
    <col min="9735" max="9736" width="8.77734375" style="119" customWidth="1"/>
    <col min="9737" max="9737" width="10.33203125" style="119" customWidth="1"/>
    <col min="9738" max="9740" width="10.77734375" style="119" customWidth="1"/>
    <col min="9741" max="9984" width="8.88671875" style="119"/>
    <col min="9985" max="9986" width="8.77734375" style="119" customWidth="1"/>
    <col min="9987" max="9987" width="10.33203125" style="119" customWidth="1"/>
    <col min="9988" max="9990" width="10.77734375" style="119" customWidth="1"/>
    <col min="9991" max="9992" width="8.77734375" style="119" customWidth="1"/>
    <col min="9993" max="9993" width="10.33203125" style="119" customWidth="1"/>
    <col min="9994" max="9996" width="10.77734375" style="119" customWidth="1"/>
    <col min="9997" max="10240" width="8.88671875" style="119"/>
    <col min="10241" max="10242" width="8.77734375" style="119" customWidth="1"/>
    <col min="10243" max="10243" width="10.33203125" style="119" customWidth="1"/>
    <col min="10244" max="10246" width="10.77734375" style="119" customWidth="1"/>
    <col min="10247" max="10248" width="8.77734375" style="119" customWidth="1"/>
    <col min="10249" max="10249" width="10.33203125" style="119" customWidth="1"/>
    <col min="10250" max="10252" width="10.77734375" style="119" customWidth="1"/>
    <col min="10253" max="10496" width="8.88671875" style="119"/>
    <col min="10497" max="10498" width="8.77734375" style="119" customWidth="1"/>
    <col min="10499" max="10499" width="10.33203125" style="119" customWidth="1"/>
    <col min="10500" max="10502" width="10.77734375" style="119" customWidth="1"/>
    <col min="10503" max="10504" width="8.77734375" style="119" customWidth="1"/>
    <col min="10505" max="10505" width="10.33203125" style="119" customWidth="1"/>
    <col min="10506" max="10508" width="10.77734375" style="119" customWidth="1"/>
    <col min="10509" max="10752" width="8.88671875" style="119"/>
    <col min="10753" max="10754" width="8.77734375" style="119" customWidth="1"/>
    <col min="10755" max="10755" width="10.33203125" style="119" customWidth="1"/>
    <col min="10756" max="10758" width="10.77734375" style="119" customWidth="1"/>
    <col min="10759" max="10760" width="8.77734375" style="119" customWidth="1"/>
    <col min="10761" max="10761" width="10.33203125" style="119" customWidth="1"/>
    <col min="10762" max="10764" width="10.77734375" style="119" customWidth="1"/>
    <col min="10765" max="11008" width="8.88671875" style="119"/>
    <col min="11009" max="11010" width="8.77734375" style="119" customWidth="1"/>
    <col min="11011" max="11011" width="10.33203125" style="119" customWidth="1"/>
    <col min="11012" max="11014" width="10.77734375" style="119" customWidth="1"/>
    <col min="11015" max="11016" width="8.77734375" style="119" customWidth="1"/>
    <col min="11017" max="11017" width="10.33203125" style="119" customWidth="1"/>
    <col min="11018" max="11020" width="10.77734375" style="119" customWidth="1"/>
    <col min="11021" max="11264" width="8.88671875" style="119"/>
    <col min="11265" max="11266" width="8.77734375" style="119" customWidth="1"/>
    <col min="11267" max="11267" width="10.33203125" style="119" customWidth="1"/>
    <col min="11268" max="11270" width="10.77734375" style="119" customWidth="1"/>
    <col min="11271" max="11272" width="8.77734375" style="119" customWidth="1"/>
    <col min="11273" max="11273" width="10.33203125" style="119" customWidth="1"/>
    <col min="11274" max="11276" width="10.77734375" style="119" customWidth="1"/>
    <col min="11277" max="11520" width="8.88671875" style="119"/>
    <col min="11521" max="11522" width="8.77734375" style="119" customWidth="1"/>
    <col min="11523" max="11523" width="10.33203125" style="119" customWidth="1"/>
    <col min="11524" max="11526" width="10.77734375" style="119" customWidth="1"/>
    <col min="11527" max="11528" width="8.77734375" style="119" customWidth="1"/>
    <col min="11529" max="11529" width="10.33203125" style="119" customWidth="1"/>
    <col min="11530" max="11532" width="10.77734375" style="119" customWidth="1"/>
    <col min="11533" max="11776" width="8.88671875" style="119"/>
    <col min="11777" max="11778" width="8.77734375" style="119" customWidth="1"/>
    <col min="11779" max="11779" width="10.33203125" style="119" customWidth="1"/>
    <col min="11780" max="11782" width="10.77734375" style="119" customWidth="1"/>
    <col min="11783" max="11784" width="8.77734375" style="119" customWidth="1"/>
    <col min="11785" max="11785" width="10.33203125" style="119" customWidth="1"/>
    <col min="11786" max="11788" width="10.77734375" style="119" customWidth="1"/>
    <col min="11789" max="12032" width="8.88671875" style="119"/>
    <col min="12033" max="12034" width="8.77734375" style="119" customWidth="1"/>
    <col min="12035" max="12035" width="10.33203125" style="119" customWidth="1"/>
    <col min="12036" max="12038" width="10.77734375" style="119" customWidth="1"/>
    <col min="12039" max="12040" width="8.77734375" style="119" customWidth="1"/>
    <col min="12041" max="12041" width="10.33203125" style="119" customWidth="1"/>
    <col min="12042" max="12044" width="10.77734375" style="119" customWidth="1"/>
    <col min="12045" max="12288" width="8.88671875" style="119"/>
    <col min="12289" max="12290" width="8.77734375" style="119" customWidth="1"/>
    <col min="12291" max="12291" width="10.33203125" style="119" customWidth="1"/>
    <col min="12292" max="12294" width="10.77734375" style="119" customWidth="1"/>
    <col min="12295" max="12296" width="8.77734375" style="119" customWidth="1"/>
    <col min="12297" max="12297" width="10.33203125" style="119" customWidth="1"/>
    <col min="12298" max="12300" width="10.77734375" style="119" customWidth="1"/>
    <col min="12301" max="12544" width="8.88671875" style="119"/>
    <col min="12545" max="12546" width="8.77734375" style="119" customWidth="1"/>
    <col min="12547" max="12547" width="10.33203125" style="119" customWidth="1"/>
    <col min="12548" max="12550" width="10.77734375" style="119" customWidth="1"/>
    <col min="12551" max="12552" width="8.77734375" style="119" customWidth="1"/>
    <col min="12553" max="12553" width="10.33203125" style="119" customWidth="1"/>
    <col min="12554" max="12556" width="10.77734375" style="119" customWidth="1"/>
    <col min="12557" max="12800" width="8.88671875" style="119"/>
    <col min="12801" max="12802" width="8.77734375" style="119" customWidth="1"/>
    <col min="12803" max="12803" width="10.33203125" style="119" customWidth="1"/>
    <col min="12804" max="12806" width="10.77734375" style="119" customWidth="1"/>
    <col min="12807" max="12808" width="8.77734375" style="119" customWidth="1"/>
    <col min="12809" max="12809" width="10.33203125" style="119" customWidth="1"/>
    <col min="12810" max="12812" width="10.77734375" style="119" customWidth="1"/>
    <col min="12813" max="13056" width="8.88671875" style="119"/>
    <col min="13057" max="13058" width="8.77734375" style="119" customWidth="1"/>
    <col min="13059" max="13059" width="10.33203125" style="119" customWidth="1"/>
    <col min="13060" max="13062" width="10.77734375" style="119" customWidth="1"/>
    <col min="13063" max="13064" width="8.77734375" style="119" customWidth="1"/>
    <col min="13065" max="13065" width="10.33203125" style="119" customWidth="1"/>
    <col min="13066" max="13068" width="10.77734375" style="119" customWidth="1"/>
    <col min="13069" max="13312" width="8.88671875" style="119"/>
    <col min="13313" max="13314" width="8.77734375" style="119" customWidth="1"/>
    <col min="13315" max="13315" width="10.33203125" style="119" customWidth="1"/>
    <col min="13316" max="13318" width="10.77734375" style="119" customWidth="1"/>
    <col min="13319" max="13320" width="8.77734375" style="119" customWidth="1"/>
    <col min="13321" max="13321" width="10.33203125" style="119" customWidth="1"/>
    <col min="13322" max="13324" width="10.77734375" style="119" customWidth="1"/>
    <col min="13325" max="13568" width="8.88671875" style="119"/>
    <col min="13569" max="13570" width="8.77734375" style="119" customWidth="1"/>
    <col min="13571" max="13571" width="10.33203125" style="119" customWidth="1"/>
    <col min="13572" max="13574" width="10.77734375" style="119" customWidth="1"/>
    <col min="13575" max="13576" width="8.77734375" style="119" customWidth="1"/>
    <col min="13577" max="13577" width="10.33203125" style="119" customWidth="1"/>
    <col min="13578" max="13580" width="10.77734375" style="119" customWidth="1"/>
    <col min="13581" max="13824" width="8.88671875" style="119"/>
    <col min="13825" max="13826" width="8.77734375" style="119" customWidth="1"/>
    <col min="13827" max="13827" width="10.33203125" style="119" customWidth="1"/>
    <col min="13828" max="13830" width="10.77734375" style="119" customWidth="1"/>
    <col min="13831" max="13832" width="8.77734375" style="119" customWidth="1"/>
    <col min="13833" max="13833" width="10.33203125" style="119" customWidth="1"/>
    <col min="13834" max="13836" width="10.77734375" style="119" customWidth="1"/>
    <col min="13837" max="14080" width="8.88671875" style="119"/>
    <col min="14081" max="14082" width="8.77734375" style="119" customWidth="1"/>
    <col min="14083" max="14083" width="10.33203125" style="119" customWidth="1"/>
    <col min="14084" max="14086" width="10.77734375" style="119" customWidth="1"/>
    <col min="14087" max="14088" width="8.77734375" style="119" customWidth="1"/>
    <col min="14089" max="14089" width="10.33203125" style="119" customWidth="1"/>
    <col min="14090" max="14092" width="10.77734375" style="119" customWidth="1"/>
    <col min="14093" max="14336" width="8.88671875" style="119"/>
    <col min="14337" max="14338" width="8.77734375" style="119" customWidth="1"/>
    <col min="14339" max="14339" width="10.33203125" style="119" customWidth="1"/>
    <col min="14340" max="14342" width="10.77734375" style="119" customWidth="1"/>
    <col min="14343" max="14344" width="8.77734375" style="119" customWidth="1"/>
    <col min="14345" max="14345" width="10.33203125" style="119" customWidth="1"/>
    <col min="14346" max="14348" width="10.77734375" style="119" customWidth="1"/>
    <col min="14349" max="14592" width="8.88671875" style="119"/>
    <col min="14593" max="14594" width="8.77734375" style="119" customWidth="1"/>
    <col min="14595" max="14595" width="10.33203125" style="119" customWidth="1"/>
    <col min="14596" max="14598" width="10.77734375" style="119" customWidth="1"/>
    <col min="14599" max="14600" width="8.77734375" style="119" customWidth="1"/>
    <col min="14601" max="14601" width="10.33203125" style="119" customWidth="1"/>
    <col min="14602" max="14604" width="10.77734375" style="119" customWidth="1"/>
    <col min="14605" max="14848" width="8.88671875" style="119"/>
    <col min="14849" max="14850" width="8.77734375" style="119" customWidth="1"/>
    <col min="14851" max="14851" width="10.33203125" style="119" customWidth="1"/>
    <col min="14852" max="14854" width="10.77734375" style="119" customWidth="1"/>
    <col min="14855" max="14856" width="8.77734375" style="119" customWidth="1"/>
    <col min="14857" max="14857" width="10.33203125" style="119" customWidth="1"/>
    <col min="14858" max="14860" width="10.77734375" style="119" customWidth="1"/>
    <col min="14861" max="15104" width="8.88671875" style="119"/>
    <col min="15105" max="15106" width="8.77734375" style="119" customWidth="1"/>
    <col min="15107" max="15107" width="10.33203125" style="119" customWidth="1"/>
    <col min="15108" max="15110" width="10.77734375" style="119" customWidth="1"/>
    <col min="15111" max="15112" width="8.77734375" style="119" customWidth="1"/>
    <col min="15113" max="15113" width="10.33203125" style="119" customWidth="1"/>
    <col min="15114" max="15116" width="10.77734375" style="119" customWidth="1"/>
    <col min="15117" max="15360" width="8.88671875" style="119"/>
    <col min="15361" max="15362" width="8.77734375" style="119" customWidth="1"/>
    <col min="15363" max="15363" width="10.33203125" style="119" customWidth="1"/>
    <col min="15364" max="15366" width="10.77734375" style="119" customWidth="1"/>
    <col min="15367" max="15368" width="8.77734375" style="119" customWidth="1"/>
    <col min="15369" max="15369" width="10.33203125" style="119" customWidth="1"/>
    <col min="15370" max="15372" width="10.77734375" style="119" customWidth="1"/>
    <col min="15373" max="15616" width="8.88671875" style="119"/>
    <col min="15617" max="15618" width="8.77734375" style="119" customWidth="1"/>
    <col min="15619" max="15619" width="10.33203125" style="119" customWidth="1"/>
    <col min="15620" max="15622" width="10.77734375" style="119" customWidth="1"/>
    <col min="15623" max="15624" width="8.77734375" style="119" customWidth="1"/>
    <col min="15625" max="15625" width="10.33203125" style="119" customWidth="1"/>
    <col min="15626" max="15628" width="10.77734375" style="119" customWidth="1"/>
    <col min="15629" max="15872" width="8.88671875" style="119"/>
    <col min="15873" max="15874" width="8.77734375" style="119" customWidth="1"/>
    <col min="15875" max="15875" width="10.33203125" style="119" customWidth="1"/>
    <col min="15876" max="15878" width="10.77734375" style="119" customWidth="1"/>
    <col min="15879" max="15880" width="8.77734375" style="119" customWidth="1"/>
    <col min="15881" max="15881" width="10.33203125" style="119" customWidth="1"/>
    <col min="15882" max="15884" width="10.77734375" style="119" customWidth="1"/>
    <col min="15885" max="16128" width="8.88671875" style="119"/>
    <col min="16129" max="16130" width="8.77734375" style="119" customWidth="1"/>
    <col min="16131" max="16131" width="10.33203125" style="119" customWidth="1"/>
    <col min="16132" max="16134" width="10.77734375" style="119" customWidth="1"/>
    <col min="16135" max="16136" width="8.77734375" style="119" customWidth="1"/>
    <col min="16137" max="16137" width="10.33203125" style="119" customWidth="1"/>
    <col min="16138" max="16140" width="10.77734375" style="119" customWidth="1"/>
    <col min="16141" max="16384" width="8.88671875" style="119"/>
  </cols>
  <sheetData>
    <row r="1" spans="1:14" ht="30" customHeight="1" x14ac:dyDescent="0.15">
      <c r="A1" s="440" t="s">
        <v>314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4" ht="15" customHeight="1" x14ac:dyDescent="0.1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5" customHeight="1" x14ac:dyDescent="0.15">
      <c r="A3" s="442" t="s">
        <v>70</v>
      </c>
      <c r="B3" s="442"/>
      <c r="C3" s="442"/>
      <c r="D3" s="22"/>
      <c r="E3" s="22"/>
      <c r="F3" s="22"/>
      <c r="G3" s="23"/>
      <c r="H3" s="23"/>
      <c r="I3" s="23"/>
      <c r="J3" s="24"/>
      <c r="K3" s="24"/>
      <c r="L3" s="25" t="s">
        <v>33</v>
      </c>
    </row>
    <row r="4" spans="1:14" ht="24.95" customHeight="1" x14ac:dyDescent="0.15">
      <c r="A4" s="443" t="s">
        <v>71</v>
      </c>
      <c r="B4" s="443"/>
      <c r="C4" s="443"/>
      <c r="D4" s="444" t="s">
        <v>309</v>
      </c>
      <c r="E4" s="444" t="s">
        <v>310</v>
      </c>
      <c r="F4" s="445" t="s">
        <v>72</v>
      </c>
      <c r="G4" s="446" t="s">
        <v>71</v>
      </c>
      <c r="H4" s="443"/>
      <c r="I4" s="443"/>
      <c r="J4" s="444" t="str">
        <f>D4</f>
        <v>2차추경
예산(A)</v>
      </c>
      <c r="K4" s="444" t="str">
        <f>E4</f>
        <v>3차추경
예산(B)</v>
      </c>
      <c r="L4" s="447" t="s">
        <v>72</v>
      </c>
    </row>
    <row r="5" spans="1:14" ht="24.95" customHeight="1" x14ac:dyDescent="0.15">
      <c r="A5" s="143" t="s">
        <v>73</v>
      </c>
      <c r="B5" s="143" t="s">
        <v>74</v>
      </c>
      <c r="C5" s="143" t="s">
        <v>75</v>
      </c>
      <c r="D5" s="444"/>
      <c r="E5" s="444"/>
      <c r="F5" s="560"/>
      <c r="G5" s="144" t="s">
        <v>73</v>
      </c>
      <c r="H5" s="143" t="s">
        <v>74</v>
      </c>
      <c r="I5" s="143" t="s">
        <v>75</v>
      </c>
      <c r="J5" s="444"/>
      <c r="K5" s="444"/>
      <c r="L5" s="447"/>
    </row>
    <row r="6" spans="1:14" ht="24.95" customHeight="1" x14ac:dyDescent="0.15">
      <c r="A6" s="450" t="s">
        <v>250</v>
      </c>
      <c r="B6" s="451"/>
      <c r="C6" s="451"/>
      <c r="D6" s="124">
        <f>SUM(D7,D10)</f>
        <v>56600</v>
      </c>
      <c r="E6" s="124">
        <f t="shared" ref="E6:F6" si="0">SUM(E7,E10)</f>
        <v>56600</v>
      </c>
      <c r="F6" s="18">
        <f t="shared" si="0"/>
        <v>0</v>
      </c>
      <c r="G6" s="452" t="s">
        <v>251</v>
      </c>
      <c r="H6" s="451"/>
      <c r="I6" s="451"/>
      <c r="J6" s="124">
        <f>SUM(J7,J10,J13)</f>
        <v>56600</v>
      </c>
      <c r="K6" s="124">
        <f>SUM(K7,K10,K13)</f>
        <v>56600</v>
      </c>
      <c r="L6" s="124">
        <f>SUM(L7,L10,L13)</f>
        <v>0</v>
      </c>
    </row>
    <row r="7" spans="1:14" ht="24" customHeight="1" x14ac:dyDescent="0.15">
      <c r="A7" s="149" t="s">
        <v>17</v>
      </c>
      <c r="B7" s="145" t="s">
        <v>3</v>
      </c>
      <c r="C7" s="146"/>
      <c r="D7" s="81">
        <f>SUM(D8)</f>
        <v>56479</v>
      </c>
      <c r="E7" s="81">
        <f>SUM(E8)</f>
        <v>56479</v>
      </c>
      <c r="F7" s="19">
        <f t="shared" ref="F7:F13" si="1">E7-D7</f>
        <v>0</v>
      </c>
      <c r="G7" s="16" t="s">
        <v>53</v>
      </c>
      <c r="H7" s="448" t="s">
        <v>3</v>
      </c>
      <c r="I7" s="449"/>
      <c r="J7" s="125">
        <f>SUM(J8)</f>
        <v>121</v>
      </c>
      <c r="K7" s="125">
        <f>SUM(K8)</f>
        <v>121</v>
      </c>
      <c r="L7" s="125">
        <f t="shared" ref="L7:L12" si="2">K7-J7</f>
        <v>0</v>
      </c>
    </row>
    <row r="8" spans="1:14" ht="24" customHeight="1" x14ac:dyDescent="0.15">
      <c r="A8" s="149"/>
      <c r="B8" s="149" t="s">
        <v>17</v>
      </c>
      <c r="C8" s="39" t="s">
        <v>11</v>
      </c>
      <c r="D8" s="78">
        <f>SUM(D9)</f>
        <v>56479</v>
      </c>
      <c r="E8" s="78">
        <f>SUM(E9)</f>
        <v>56479</v>
      </c>
      <c r="F8" s="74">
        <f>E8-D8</f>
        <v>0</v>
      </c>
      <c r="G8" s="152"/>
      <c r="H8" s="161" t="s">
        <v>10</v>
      </c>
      <c r="I8" s="8" t="s">
        <v>11</v>
      </c>
      <c r="J8" s="127">
        <f>SUM(J9)</f>
        <v>121</v>
      </c>
      <c r="K8" s="127">
        <f>SUM(K9)</f>
        <v>121</v>
      </c>
      <c r="L8" s="127">
        <f t="shared" si="2"/>
        <v>0</v>
      </c>
    </row>
    <row r="9" spans="1:14" ht="24" customHeight="1" x14ac:dyDescent="0.15">
      <c r="A9" s="149"/>
      <c r="B9" s="149"/>
      <c r="C9" s="80" t="s">
        <v>63</v>
      </c>
      <c r="D9" s="159">
        <f>'하회원(적립금)入'!D9</f>
        <v>56479</v>
      </c>
      <c r="E9" s="159">
        <f>'하회원(적립금)入'!E9</f>
        <v>56479</v>
      </c>
      <c r="F9" s="129">
        <f>E9-D9</f>
        <v>0</v>
      </c>
      <c r="G9" s="153"/>
      <c r="H9" s="148" t="s">
        <v>10</v>
      </c>
      <c r="I9" s="120" t="s">
        <v>53</v>
      </c>
      <c r="J9" s="159">
        <f>'하회원(적립금)出'!D9</f>
        <v>121</v>
      </c>
      <c r="K9" s="159">
        <f>'하회원(적립금)出'!E9</f>
        <v>121</v>
      </c>
      <c r="L9" s="159">
        <f t="shared" si="2"/>
        <v>0</v>
      </c>
    </row>
    <row r="10" spans="1:14" ht="24" customHeight="1" x14ac:dyDescent="0.15">
      <c r="A10" s="38" t="s">
        <v>14</v>
      </c>
      <c r="B10" s="145" t="s">
        <v>3</v>
      </c>
      <c r="C10" s="146"/>
      <c r="D10" s="125">
        <f>D11</f>
        <v>121</v>
      </c>
      <c r="E10" s="125">
        <f>E11</f>
        <v>121</v>
      </c>
      <c r="F10" s="20">
        <f t="shared" si="1"/>
        <v>0</v>
      </c>
      <c r="G10" s="16" t="s">
        <v>89</v>
      </c>
      <c r="H10" s="448" t="s">
        <v>3</v>
      </c>
      <c r="I10" s="449"/>
      <c r="J10" s="125">
        <f>SUM(J11)</f>
        <v>36954</v>
      </c>
      <c r="K10" s="125">
        <f>SUM(K11)</f>
        <v>36954</v>
      </c>
      <c r="L10" s="125">
        <f t="shared" si="2"/>
        <v>0</v>
      </c>
    </row>
    <row r="11" spans="1:14" ht="24" customHeight="1" x14ac:dyDescent="0.15">
      <c r="A11" s="457"/>
      <c r="B11" s="38" t="s">
        <v>14</v>
      </c>
      <c r="C11" s="8" t="s">
        <v>11</v>
      </c>
      <c r="D11" s="127">
        <f>SUM(D12:D13)</f>
        <v>121</v>
      </c>
      <c r="E11" s="127">
        <f>SUM(E12:E13)</f>
        <v>121</v>
      </c>
      <c r="F11" s="128">
        <f t="shared" si="1"/>
        <v>0</v>
      </c>
      <c r="G11" s="152" t="s">
        <v>10</v>
      </c>
      <c r="H11" s="156" t="s">
        <v>90</v>
      </c>
      <c r="I11" s="8" t="s">
        <v>11</v>
      </c>
      <c r="J11" s="127">
        <f>SUM(J12)</f>
        <v>36954</v>
      </c>
      <c r="K11" s="127">
        <f>SUM(K12)</f>
        <v>36954</v>
      </c>
      <c r="L11" s="127">
        <f t="shared" si="2"/>
        <v>0</v>
      </c>
    </row>
    <row r="12" spans="1:14" ht="24" customHeight="1" x14ac:dyDescent="0.15">
      <c r="A12" s="457"/>
      <c r="B12" s="457"/>
      <c r="C12" s="80" t="s">
        <v>32</v>
      </c>
      <c r="D12" s="159">
        <f>'하회원(적립금)入'!D15</f>
        <v>100</v>
      </c>
      <c r="E12" s="159">
        <f>'하회원(적립금)入'!E15</f>
        <v>100</v>
      </c>
      <c r="F12" s="129">
        <f t="shared" si="1"/>
        <v>0</v>
      </c>
      <c r="G12" s="153"/>
      <c r="H12" s="148" t="s">
        <v>10</v>
      </c>
      <c r="I12" s="126" t="s">
        <v>90</v>
      </c>
      <c r="J12" s="159">
        <f>'하회원(적립금)出'!D13</f>
        <v>36954</v>
      </c>
      <c r="K12" s="159">
        <f>'하회원(적립금)出'!E13</f>
        <v>36954</v>
      </c>
      <c r="L12" s="159">
        <f t="shared" si="2"/>
        <v>0</v>
      </c>
    </row>
    <row r="13" spans="1:14" ht="24" customHeight="1" x14ac:dyDescent="0.15">
      <c r="A13" s="457"/>
      <c r="B13" s="457"/>
      <c r="C13" s="38" t="s">
        <v>23</v>
      </c>
      <c r="D13" s="158">
        <f>'하회원(적립금)入'!D17</f>
        <v>21</v>
      </c>
      <c r="E13" s="158">
        <f>'하회원(적립금)入'!E17</f>
        <v>21</v>
      </c>
      <c r="F13" s="82">
        <f t="shared" si="1"/>
        <v>0</v>
      </c>
      <c r="G13" s="16" t="s">
        <v>91</v>
      </c>
      <c r="H13" s="448" t="s">
        <v>3</v>
      </c>
      <c r="I13" s="449"/>
      <c r="J13" s="125">
        <f>SUM(J14)</f>
        <v>19525</v>
      </c>
      <c r="K13" s="125">
        <f>SUM(K14)</f>
        <v>19525</v>
      </c>
      <c r="L13" s="125">
        <f>K13-J13</f>
        <v>0</v>
      </c>
      <c r="N13" s="37" t="s">
        <v>4</v>
      </c>
    </row>
    <row r="14" spans="1:14" ht="24" customHeight="1" x14ac:dyDescent="0.15">
      <c r="A14" s="534" t="s">
        <v>87</v>
      </c>
      <c r="B14" s="504"/>
      <c r="C14" s="504"/>
      <c r="D14" s="504"/>
      <c r="E14" s="504"/>
      <c r="F14" s="556"/>
      <c r="G14" s="455" t="s">
        <v>10</v>
      </c>
      <c r="H14" s="156" t="s">
        <v>92</v>
      </c>
      <c r="I14" s="8" t="s">
        <v>11</v>
      </c>
      <c r="J14" s="127">
        <f>SUM(J15)</f>
        <v>19525</v>
      </c>
      <c r="K14" s="127">
        <f>SUM(K15)</f>
        <v>19525</v>
      </c>
      <c r="L14" s="127">
        <f>K14-J14</f>
        <v>0</v>
      </c>
    </row>
    <row r="15" spans="1:14" ht="24" customHeight="1" x14ac:dyDescent="0.15">
      <c r="A15" s="557"/>
      <c r="B15" s="558"/>
      <c r="C15" s="558"/>
      <c r="D15" s="558"/>
      <c r="E15" s="558"/>
      <c r="F15" s="559"/>
      <c r="G15" s="456"/>
      <c r="H15" s="148" t="s">
        <v>10</v>
      </c>
      <c r="I15" s="126" t="s">
        <v>93</v>
      </c>
      <c r="J15" s="159">
        <f>'하회원(적립금)出'!D18</f>
        <v>19525</v>
      </c>
      <c r="K15" s="159">
        <f>'하회원(적립금)出'!E18</f>
        <v>19525</v>
      </c>
      <c r="L15" s="159">
        <f>K15-J15</f>
        <v>0</v>
      </c>
    </row>
    <row r="16" spans="1:14" ht="23.1" customHeight="1" x14ac:dyDescent="0.15"/>
    <row r="60" spans="8:8" ht="17.45" customHeight="1" x14ac:dyDescent="0.15">
      <c r="H60" s="119" t="s">
        <v>94</v>
      </c>
    </row>
    <row r="98" spans="14:14" ht="17.45" customHeight="1" x14ac:dyDescent="0.15">
      <c r="N98" s="119">
        <v>700000</v>
      </c>
    </row>
    <row r="99" spans="14:14" ht="17.45" customHeight="1" x14ac:dyDescent="0.15">
      <c r="N99" s="119">
        <f>SUM(N93:N98)</f>
        <v>700000</v>
      </c>
    </row>
    <row r="109" spans="14:14" ht="17.45" customHeight="1" x14ac:dyDescent="0.15">
      <c r="N109" s="119">
        <v>14300000</v>
      </c>
    </row>
  </sheetData>
  <mergeCells count="19">
    <mergeCell ref="A6:C6"/>
    <mergeCell ref="G6:I6"/>
    <mergeCell ref="A1:L1"/>
    <mergeCell ref="A3:C3"/>
    <mergeCell ref="A4:C4"/>
    <mergeCell ref="D4:D5"/>
    <mergeCell ref="E4:E5"/>
    <mergeCell ref="F4:F5"/>
    <mergeCell ref="G4:I4"/>
    <mergeCell ref="J4:J5"/>
    <mergeCell ref="K4:K5"/>
    <mergeCell ref="L4:L5"/>
    <mergeCell ref="A14:F15"/>
    <mergeCell ref="H7:I7"/>
    <mergeCell ref="H10:I10"/>
    <mergeCell ref="H13:I13"/>
    <mergeCell ref="G14:G15"/>
    <mergeCell ref="A11:A13"/>
    <mergeCell ref="B12:B13"/>
  </mergeCells>
  <phoneticPr fontId="11" type="noConversion"/>
  <printOptions horizontalCentered="1"/>
  <pageMargins left="0.39370078740157483" right="0.39370078740157483" top="0.59055118110236227" bottom="0.39370078740157483" header="0" footer="0"/>
  <pageSetup paperSize="9" orientation="landscape" r:id="rId1"/>
  <headerFooter alignWithMargins="0">
    <oddFooter>&amp;C하회원-&amp;P/&amp;N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27"/>
  <sheetViews>
    <sheetView showGridLines="0" view="pageBreakPreview" zoomScaleSheetLayoutView="100" workbookViewId="0">
      <pane xSplit="3" ySplit="6" topLeftCell="D7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customHeight="1" x14ac:dyDescent="0.15"/>
  <cols>
    <col min="1" max="2" width="8.77734375" style="1" customWidth="1"/>
    <col min="3" max="3" width="10.77734375" style="1" customWidth="1"/>
    <col min="4" max="5" width="10.77734375" style="2" customWidth="1"/>
    <col min="6" max="6" width="10" style="2" customWidth="1"/>
    <col min="7" max="7" width="0.77734375" style="2" customWidth="1"/>
    <col min="8" max="8" width="17.88671875" style="1" customWidth="1"/>
    <col min="9" max="9" width="8.77734375" style="1" customWidth="1"/>
    <col min="10" max="10" width="1.88671875" style="1" customWidth="1"/>
    <col min="11" max="11" width="3.33203125" style="1" customWidth="1"/>
    <col min="12" max="12" width="1.77734375" style="1" customWidth="1"/>
    <col min="13" max="13" width="3.77734375" style="1" customWidth="1"/>
    <col min="14" max="14" width="1.88671875" style="1" customWidth="1"/>
    <col min="15" max="15" width="3.6640625" style="1" customWidth="1"/>
    <col min="16" max="16" width="1.88671875" style="1" customWidth="1"/>
    <col min="17" max="17" width="3.6640625" style="1" customWidth="1"/>
    <col min="18" max="18" width="11.44140625" style="4" customWidth="1"/>
    <col min="19" max="19" width="11.21875" style="26" bestFit="1" customWidth="1"/>
    <col min="20" max="20" width="9.44140625" style="26" customWidth="1"/>
    <col min="21" max="21" width="10.33203125" style="26" bestFit="1" customWidth="1"/>
    <col min="22" max="22" width="12.109375" style="26" bestFit="1" customWidth="1"/>
    <col min="23" max="23" width="8.88671875" style="26"/>
    <col min="24" max="256" width="8.88671875" style="1"/>
    <col min="257" max="258" width="8.77734375" style="1" customWidth="1"/>
    <col min="259" max="261" width="10.77734375" style="1" customWidth="1"/>
    <col min="262" max="262" width="10" style="1" customWidth="1"/>
    <col min="263" max="263" width="0.77734375" style="1" customWidth="1"/>
    <col min="264" max="264" width="18.109375" style="1" customWidth="1"/>
    <col min="265" max="265" width="9.33203125" style="1" customWidth="1"/>
    <col min="266" max="266" width="1.88671875" style="1" customWidth="1"/>
    <col min="267" max="267" width="3.44140625" style="1" customWidth="1"/>
    <col min="268" max="268" width="1.77734375" style="1" customWidth="1"/>
    <col min="269" max="269" width="3.77734375" style="1" customWidth="1"/>
    <col min="270" max="270" width="1.88671875" style="1" customWidth="1"/>
    <col min="271" max="271" width="3.6640625" style="1" customWidth="1"/>
    <col min="272" max="272" width="1.88671875" style="1" customWidth="1"/>
    <col min="273" max="273" width="2.77734375" style="1" customWidth="1"/>
    <col min="274" max="274" width="11.44140625" style="1" customWidth="1"/>
    <col min="275" max="275" width="11.21875" style="1" bestFit="1" customWidth="1"/>
    <col min="276" max="276" width="9.44140625" style="1" customWidth="1"/>
    <col min="277" max="277" width="10.33203125" style="1" bestFit="1" customWidth="1"/>
    <col min="278" max="278" width="12.109375" style="1" bestFit="1" customWidth="1"/>
    <col min="279" max="512" width="8.88671875" style="1"/>
    <col min="513" max="514" width="8.77734375" style="1" customWidth="1"/>
    <col min="515" max="517" width="10.77734375" style="1" customWidth="1"/>
    <col min="518" max="518" width="10" style="1" customWidth="1"/>
    <col min="519" max="519" width="0.77734375" style="1" customWidth="1"/>
    <col min="520" max="520" width="18.109375" style="1" customWidth="1"/>
    <col min="521" max="521" width="9.33203125" style="1" customWidth="1"/>
    <col min="522" max="522" width="1.88671875" style="1" customWidth="1"/>
    <col min="523" max="523" width="3.44140625" style="1" customWidth="1"/>
    <col min="524" max="524" width="1.77734375" style="1" customWidth="1"/>
    <col min="525" max="525" width="3.77734375" style="1" customWidth="1"/>
    <col min="526" max="526" width="1.88671875" style="1" customWidth="1"/>
    <col min="527" max="527" width="3.6640625" style="1" customWidth="1"/>
    <col min="528" max="528" width="1.88671875" style="1" customWidth="1"/>
    <col min="529" max="529" width="2.77734375" style="1" customWidth="1"/>
    <col min="530" max="530" width="11.44140625" style="1" customWidth="1"/>
    <col min="531" max="531" width="11.21875" style="1" bestFit="1" customWidth="1"/>
    <col min="532" max="532" width="9.44140625" style="1" customWidth="1"/>
    <col min="533" max="533" width="10.33203125" style="1" bestFit="1" customWidth="1"/>
    <col min="534" max="534" width="12.109375" style="1" bestFit="1" customWidth="1"/>
    <col min="535" max="768" width="8.88671875" style="1"/>
    <col min="769" max="770" width="8.77734375" style="1" customWidth="1"/>
    <col min="771" max="773" width="10.77734375" style="1" customWidth="1"/>
    <col min="774" max="774" width="10" style="1" customWidth="1"/>
    <col min="775" max="775" width="0.77734375" style="1" customWidth="1"/>
    <col min="776" max="776" width="18.109375" style="1" customWidth="1"/>
    <col min="777" max="777" width="9.33203125" style="1" customWidth="1"/>
    <col min="778" max="778" width="1.88671875" style="1" customWidth="1"/>
    <col min="779" max="779" width="3.44140625" style="1" customWidth="1"/>
    <col min="780" max="780" width="1.77734375" style="1" customWidth="1"/>
    <col min="781" max="781" width="3.77734375" style="1" customWidth="1"/>
    <col min="782" max="782" width="1.88671875" style="1" customWidth="1"/>
    <col min="783" max="783" width="3.6640625" style="1" customWidth="1"/>
    <col min="784" max="784" width="1.88671875" style="1" customWidth="1"/>
    <col min="785" max="785" width="2.77734375" style="1" customWidth="1"/>
    <col min="786" max="786" width="11.44140625" style="1" customWidth="1"/>
    <col min="787" max="787" width="11.21875" style="1" bestFit="1" customWidth="1"/>
    <col min="788" max="788" width="9.44140625" style="1" customWidth="1"/>
    <col min="789" max="789" width="10.33203125" style="1" bestFit="1" customWidth="1"/>
    <col min="790" max="790" width="12.109375" style="1" bestFit="1" customWidth="1"/>
    <col min="791" max="1024" width="8.88671875" style="1"/>
    <col min="1025" max="1026" width="8.77734375" style="1" customWidth="1"/>
    <col min="1027" max="1029" width="10.77734375" style="1" customWidth="1"/>
    <col min="1030" max="1030" width="10" style="1" customWidth="1"/>
    <col min="1031" max="1031" width="0.77734375" style="1" customWidth="1"/>
    <col min="1032" max="1032" width="18.109375" style="1" customWidth="1"/>
    <col min="1033" max="1033" width="9.33203125" style="1" customWidth="1"/>
    <col min="1034" max="1034" width="1.88671875" style="1" customWidth="1"/>
    <col min="1035" max="1035" width="3.44140625" style="1" customWidth="1"/>
    <col min="1036" max="1036" width="1.77734375" style="1" customWidth="1"/>
    <col min="1037" max="1037" width="3.77734375" style="1" customWidth="1"/>
    <col min="1038" max="1038" width="1.88671875" style="1" customWidth="1"/>
    <col min="1039" max="1039" width="3.6640625" style="1" customWidth="1"/>
    <col min="1040" max="1040" width="1.88671875" style="1" customWidth="1"/>
    <col min="1041" max="1041" width="2.77734375" style="1" customWidth="1"/>
    <col min="1042" max="1042" width="11.44140625" style="1" customWidth="1"/>
    <col min="1043" max="1043" width="11.21875" style="1" bestFit="1" customWidth="1"/>
    <col min="1044" max="1044" width="9.44140625" style="1" customWidth="1"/>
    <col min="1045" max="1045" width="10.33203125" style="1" bestFit="1" customWidth="1"/>
    <col min="1046" max="1046" width="12.109375" style="1" bestFit="1" customWidth="1"/>
    <col min="1047" max="1280" width="8.88671875" style="1"/>
    <col min="1281" max="1282" width="8.77734375" style="1" customWidth="1"/>
    <col min="1283" max="1285" width="10.77734375" style="1" customWidth="1"/>
    <col min="1286" max="1286" width="10" style="1" customWidth="1"/>
    <col min="1287" max="1287" width="0.77734375" style="1" customWidth="1"/>
    <col min="1288" max="1288" width="18.109375" style="1" customWidth="1"/>
    <col min="1289" max="1289" width="9.33203125" style="1" customWidth="1"/>
    <col min="1290" max="1290" width="1.88671875" style="1" customWidth="1"/>
    <col min="1291" max="1291" width="3.44140625" style="1" customWidth="1"/>
    <col min="1292" max="1292" width="1.77734375" style="1" customWidth="1"/>
    <col min="1293" max="1293" width="3.77734375" style="1" customWidth="1"/>
    <col min="1294" max="1294" width="1.88671875" style="1" customWidth="1"/>
    <col min="1295" max="1295" width="3.6640625" style="1" customWidth="1"/>
    <col min="1296" max="1296" width="1.88671875" style="1" customWidth="1"/>
    <col min="1297" max="1297" width="2.77734375" style="1" customWidth="1"/>
    <col min="1298" max="1298" width="11.44140625" style="1" customWidth="1"/>
    <col min="1299" max="1299" width="11.21875" style="1" bestFit="1" customWidth="1"/>
    <col min="1300" max="1300" width="9.44140625" style="1" customWidth="1"/>
    <col min="1301" max="1301" width="10.33203125" style="1" bestFit="1" customWidth="1"/>
    <col min="1302" max="1302" width="12.109375" style="1" bestFit="1" customWidth="1"/>
    <col min="1303" max="1536" width="8.88671875" style="1"/>
    <col min="1537" max="1538" width="8.77734375" style="1" customWidth="1"/>
    <col min="1539" max="1541" width="10.77734375" style="1" customWidth="1"/>
    <col min="1542" max="1542" width="10" style="1" customWidth="1"/>
    <col min="1543" max="1543" width="0.77734375" style="1" customWidth="1"/>
    <col min="1544" max="1544" width="18.109375" style="1" customWidth="1"/>
    <col min="1545" max="1545" width="9.33203125" style="1" customWidth="1"/>
    <col min="1546" max="1546" width="1.88671875" style="1" customWidth="1"/>
    <col min="1547" max="1547" width="3.44140625" style="1" customWidth="1"/>
    <col min="1548" max="1548" width="1.77734375" style="1" customWidth="1"/>
    <col min="1549" max="1549" width="3.77734375" style="1" customWidth="1"/>
    <col min="1550" max="1550" width="1.88671875" style="1" customWidth="1"/>
    <col min="1551" max="1551" width="3.6640625" style="1" customWidth="1"/>
    <col min="1552" max="1552" width="1.88671875" style="1" customWidth="1"/>
    <col min="1553" max="1553" width="2.77734375" style="1" customWidth="1"/>
    <col min="1554" max="1554" width="11.44140625" style="1" customWidth="1"/>
    <col min="1555" max="1555" width="11.21875" style="1" bestFit="1" customWidth="1"/>
    <col min="1556" max="1556" width="9.44140625" style="1" customWidth="1"/>
    <col min="1557" max="1557" width="10.33203125" style="1" bestFit="1" customWidth="1"/>
    <col min="1558" max="1558" width="12.109375" style="1" bestFit="1" customWidth="1"/>
    <col min="1559" max="1792" width="8.88671875" style="1"/>
    <col min="1793" max="1794" width="8.77734375" style="1" customWidth="1"/>
    <col min="1795" max="1797" width="10.77734375" style="1" customWidth="1"/>
    <col min="1798" max="1798" width="10" style="1" customWidth="1"/>
    <col min="1799" max="1799" width="0.77734375" style="1" customWidth="1"/>
    <col min="1800" max="1800" width="18.109375" style="1" customWidth="1"/>
    <col min="1801" max="1801" width="9.33203125" style="1" customWidth="1"/>
    <col min="1802" max="1802" width="1.88671875" style="1" customWidth="1"/>
    <col min="1803" max="1803" width="3.44140625" style="1" customWidth="1"/>
    <col min="1804" max="1804" width="1.77734375" style="1" customWidth="1"/>
    <col min="1805" max="1805" width="3.77734375" style="1" customWidth="1"/>
    <col min="1806" max="1806" width="1.88671875" style="1" customWidth="1"/>
    <col min="1807" max="1807" width="3.6640625" style="1" customWidth="1"/>
    <col min="1808" max="1808" width="1.88671875" style="1" customWidth="1"/>
    <col min="1809" max="1809" width="2.77734375" style="1" customWidth="1"/>
    <col min="1810" max="1810" width="11.44140625" style="1" customWidth="1"/>
    <col min="1811" max="1811" width="11.21875" style="1" bestFit="1" customWidth="1"/>
    <col min="1812" max="1812" width="9.44140625" style="1" customWidth="1"/>
    <col min="1813" max="1813" width="10.33203125" style="1" bestFit="1" customWidth="1"/>
    <col min="1814" max="1814" width="12.109375" style="1" bestFit="1" customWidth="1"/>
    <col min="1815" max="2048" width="8.88671875" style="1"/>
    <col min="2049" max="2050" width="8.77734375" style="1" customWidth="1"/>
    <col min="2051" max="2053" width="10.77734375" style="1" customWidth="1"/>
    <col min="2054" max="2054" width="10" style="1" customWidth="1"/>
    <col min="2055" max="2055" width="0.77734375" style="1" customWidth="1"/>
    <col min="2056" max="2056" width="18.109375" style="1" customWidth="1"/>
    <col min="2057" max="2057" width="9.33203125" style="1" customWidth="1"/>
    <col min="2058" max="2058" width="1.88671875" style="1" customWidth="1"/>
    <col min="2059" max="2059" width="3.44140625" style="1" customWidth="1"/>
    <col min="2060" max="2060" width="1.77734375" style="1" customWidth="1"/>
    <col min="2061" max="2061" width="3.77734375" style="1" customWidth="1"/>
    <col min="2062" max="2062" width="1.88671875" style="1" customWidth="1"/>
    <col min="2063" max="2063" width="3.6640625" style="1" customWidth="1"/>
    <col min="2064" max="2064" width="1.88671875" style="1" customWidth="1"/>
    <col min="2065" max="2065" width="2.77734375" style="1" customWidth="1"/>
    <col min="2066" max="2066" width="11.44140625" style="1" customWidth="1"/>
    <col min="2067" max="2067" width="11.21875" style="1" bestFit="1" customWidth="1"/>
    <col min="2068" max="2068" width="9.44140625" style="1" customWidth="1"/>
    <col min="2069" max="2069" width="10.33203125" style="1" bestFit="1" customWidth="1"/>
    <col min="2070" max="2070" width="12.109375" style="1" bestFit="1" customWidth="1"/>
    <col min="2071" max="2304" width="8.88671875" style="1"/>
    <col min="2305" max="2306" width="8.77734375" style="1" customWidth="1"/>
    <col min="2307" max="2309" width="10.77734375" style="1" customWidth="1"/>
    <col min="2310" max="2310" width="10" style="1" customWidth="1"/>
    <col min="2311" max="2311" width="0.77734375" style="1" customWidth="1"/>
    <col min="2312" max="2312" width="18.109375" style="1" customWidth="1"/>
    <col min="2313" max="2313" width="9.33203125" style="1" customWidth="1"/>
    <col min="2314" max="2314" width="1.88671875" style="1" customWidth="1"/>
    <col min="2315" max="2315" width="3.44140625" style="1" customWidth="1"/>
    <col min="2316" max="2316" width="1.77734375" style="1" customWidth="1"/>
    <col min="2317" max="2317" width="3.77734375" style="1" customWidth="1"/>
    <col min="2318" max="2318" width="1.88671875" style="1" customWidth="1"/>
    <col min="2319" max="2319" width="3.6640625" style="1" customWidth="1"/>
    <col min="2320" max="2320" width="1.88671875" style="1" customWidth="1"/>
    <col min="2321" max="2321" width="2.77734375" style="1" customWidth="1"/>
    <col min="2322" max="2322" width="11.44140625" style="1" customWidth="1"/>
    <col min="2323" max="2323" width="11.21875" style="1" bestFit="1" customWidth="1"/>
    <col min="2324" max="2324" width="9.44140625" style="1" customWidth="1"/>
    <col min="2325" max="2325" width="10.33203125" style="1" bestFit="1" customWidth="1"/>
    <col min="2326" max="2326" width="12.109375" style="1" bestFit="1" customWidth="1"/>
    <col min="2327" max="2560" width="8.88671875" style="1"/>
    <col min="2561" max="2562" width="8.77734375" style="1" customWidth="1"/>
    <col min="2563" max="2565" width="10.77734375" style="1" customWidth="1"/>
    <col min="2566" max="2566" width="10" style="1" customWidth="1"/>
    <col min="2567" max="2567" width="0.77734375" style="1" customWidth="1"/>
    <col min="2568" max="2568" width="18.109375" style="1" customWidth="1"/>
    <col min="2569" max="2569" width="9.33203125" style="1" customWidth="1"/>
    <col min="2570" max="2570" width="1.88671875" style="1" customWidth="1"/>
    <col min="2571" max="2571" width="3.44140625" style="1" customWidth="1"/>
    <col min="2572" max="2572" width="1.77734375" style="1" customWidth="1"/>
    <col min="2573" max="2573" width="3.77734375" style="1" customWidth="1"/>
    <col min="2574" max="2574" width="1.88671875" style="1" customWidth="1"/>
    <col min="2575" max="2575" width="3.6640625" style="1" customWidth="1"/>
    <col min="2576" max="2576" width="1.88671875" style="1" customWidth="1"/>
    <col min="2577" max="2577" width="2.77734375" style="1" customWidth="1"/>
    <col min="2578" max="2578" width="11.44140625" style="1" customWidth="1"/>
    <col min="2579" max="2579" width="11.21875" style="1" bestFit="1" customWidth="1"/>
    <col min="2580" max="2580" width="9.44140625" style="1" customWidth="1"/>
    <col min="2581" max="2581" width="10.33203125" style="1" bestFit="1" customWidth="1"/>
    <col min="2582" max="2582" width="12.109375" style="1" bestFit="1" customWidth="1"/>
    <col min="2583" max="2816" width="8.88671875" style="1"/>
    <col min="2817" max="2818" width="8.77734375" style="1" customWidth="1"/>
    <col min="2819" max="2821" width="10.77734375" style="1" customWidth="1"/>
    <col min="2822" max="2822" width="10" style="1" customWidth="1"/>
    <col min="2823" max="2823" width="0.77734375" style="1" customWidth="1"/>
    <col min="2824" max="2824" width="18.109375" style="1" customWidth="1"/>
    <col min="2825" max="2825" width="9.33203125" style="1" customWidth="1"/>
    <col min="2826" max="2826" width="1.88671875" style="1" customWidth="1"/>
    <col min="2827" max="2827" width="3.44140625" style="1" customWidth="1"/>
    <col min="2828" max="2828" width="1.77734375" style="1" customWidth="1"/>
    <col min="2829" max="2829" width="3.77734375" style="1" customWidth="1"/>
    <col min="2830" max="2830" width="1.88671875" style="1" customWidth="1"/>
    <col min="2831" max="2831" width="3.6640625" style="1" customWidth="1"/>
    <col min="2832" max="2832" width="1.88671875" style="1" customWidth="1"/>
    <col min="2833" max="2833" width="2.77734375" style="1" customWidth="1"/>
    <col min="2834" max="2834" width="11.44140625" style="1" customWidth="1"/>
    <col min="2835" max="2835" width="11.21875" style="1" bestFit="1" customWidth="1"/>
    <col min="2836" max="2836" width="9.44140625" style="1" customWidth="1"/>
    <col min="2837" max="2837" width="10.33203125" style="1" bestFit="1" customWidth="1"/>
    <col min="2838" max="2838" width="12.109375" style="1" bestFit="1" customWidth="1"/>
    <col min="2839" max="3072" width="8.88671875" style="1"/>
    <col min="3073" max="3074" width="8.77734375" style="1" customWidth="1"/>
    <col min="3075" max="3077" width="10.77734375" style="1" customWidth="1"/>
    <col min="3078" max="3078" width="10" style="1" customWidth="1"/>
    <col min="3079" max="3079" width="0.77734375" style="1" customWidth="1"/>
    <col min="3080" max="3080" width="18.109375" style="1" customWidth="1"/>
    <col min="3081" max="3081" width="9.33203125" style="1" customWidth="1"/>
    <col min="3082" max="3082" width="1.88671875" style="1" customWidth="1"/>
    <col min="3083" max="3083" width="3.44140625" style="1" customWidth="1"/>
    <col min="3084" max="3084" width="1.77734375" style="1" customWidth="1"/>
    <col min="3085" max="3085" width="3.77734375" style="1" customWidth="1"/>
    <col min="3086" max="3086" width="1.88671875" style="1" customWidth="1"/>
    <col min="3087" max="3087" width="3.6640625" style="1" customWidth="1"/>
    <col min="3088" max="3088" width="1.88671875" style="1" customWidth="1"/>
    <col min="3089" max="3089" width="2.77734375" style="1" customWidth="1"/>
    <col min="3090" max="3090" width="11.44140625" style="1" customWidth="1"/>
    <col min="3091" max="3091" width="11.21875" style="1" bestFit="1" customWidth="1"/>
    <col min="3092" max="3092" width="9.44140625" style="1" customWidth="1"/>
    <col min="3093" max="3093" width="10.33203125" style="1" bestFit="1" customWidth="1"/>
    <col min="3094" max="3094" width="12.109375" style="1" bestFit="1" customWidth="1"/>
    <col min="3095" max="3328" width="8.88671875" style="1"/>
    <col min="3329" max="3330" width="8.77734375" style="1" customWidth="1"/>
    <col min="3331" max="3333" width="10.77734375" style="1" customWidth="1"/>
    <col min="3334" max="3334" width="10" style="1" customWidth="1"/>
    <col min="3335" max="3335" width="0.77734375" style="1" customWidth="1"/>
    <col min="3336" max="3336" width="18.109375" style="1" customWidth="1"/>
    <col min="3337" max="3337" width="9.33203125" style="1" customWidth="1"/>
    <col min="3338" max="3338" width="1.88671875" style="1" customWidth="1"/>
    <col min="3339" max="3339" width="3.44140625" style="1" customWidth="1"/>
    <col min="3340" max="3340" width="1.77734375" style="1" customWidth="1"/>
    <col min="3341" max="3341" width="3.77734375" style="1" customWidth="1"/>
    <col min="3342" max="3342" width="1.88671875" style="1" customWidth="1"/>
    <col min="3343" max="3343" width="3.6640625" style="1" customWidth="1"/>
    <col min="3344" max="3344" width="1.88671875" style="1" customWidth="1"/>
    <col min="3345" max="3345" width="2.77734375" style="1" customWidth="1"/>
    <col min="3346" max="3346" width="11.44140625" style="1" customWidth="1"/>
    <col min="3347" max="3347" width="11.21875" style="1" bestFit="1" customWidth="1"/>
    <col min="3348" max="3348" width="9.44140625" style="1" customWidth="1"/>
    <col min="3349" max="3349" width="10.33203125" style="1" bestFit="1" customWidth="1"/>
    <col min="3350" max="3350" width="12.109375" style="1" bestFit="1" customWidth="1"/>
    <col min="3351" max="3584" width="8.88671875" style="1"/>
    <col min="3585" max="3586" width="8.77734375" style="1" customWidth="1"/>
    <col min="3587" max="3589" width="10.77734375" style="1" customWidth="1"/>
    <col min="3590" max="3590" width="10" style="1" customWidth="1"/>
    <col min="3591" max="3591" width="0.77734375" style="1" customWidth="1"/>
    <col min="3592" max="3592" width="18.109375" style="1" customWidth="1"/>
    <col min="3593" max="3593" width="9.33203125" style="1" customWidth="1"/>
    <col min="3594" max="3594" width="1.88671875" style="1" customWidth="1"/>
    <col min="3595" max="3595" width="3.44140625" style="1" customWidth="1"/>
    <col min="3596" max="3596" width="1.77734375" style="1" customWidth="1"/>
    <col min="3597" max="3597" width="3.77734375" style="1" customWidth="1"/>
    <col min="3598" max="3598" width="1.88671875" style="1" customWidth="1"/>
    <col min="3599" max="3599" width="3.6640625" style="1" customWidth="1"/>
    <col min="3600" max="3600" width="1.88671875" style="1" customWidth="1"/>
    <col min="3601" max="3601" width="2.77734375" style="1" customWidth="1"/>
    <col min="3602" max="3602" width="11.44140625" style="1" customWidth="1"/>
    <col min="3603" max="3603" width="11.21875" style="1" bestFit="1" customWidth="1"/>
    <col min="3604" max="3604" width="9.44140625" style="1" customWidth="1"/>
    <col min="3605" max="3605" width="10.33203125" style="1" bestFit="1" customWidth="1"/>
    <col min="3606" max="3606" width="12.109375" style="1" bestFit="1" customWidth="1"/>
    <col min="3607" max="3840" width="8.88671875" style="1"/>
    <col min="3841" max="3842" width="8.77734375" style="1" customWidth="1"/>
    <col min="3843" max="3845" width="10.77734375" style="1" customWidth="1"/>
    <col min="3846" max="3846" width="10" style="1" customWidth="1"/>
    <col min="3847" max="3847" width="0.77734375" style="1" customWidth="1"/>
    <col min="3848" max="3848" width="18.109375" style="1" customWidth="1"/>
    <col min="3849" max="3849" width="9.33203125" style="1" customWidth="1"/>
    <col min="3850" max="3850" width="1.88671875" style="1" customWidth="1"/>
    <col min="3851" max="3851" width="3.44140625" style="1" customWidth="1"/>
    <col min="3852" max="3852" width="1.77734375" style="1" customWidth="1"/>
    <col min="3853" max="3853" width="3.77734375" style="1" customWidth="1"/>
    <col min="3854" max="3854" width="1.88671875" style="1" customWidth="1"/>
    <col min="3855" max="3855" width="3.6640625" style="1" customWidth="1"/>
    <col min="3856" max="3856" width="1.88671875" style="1" customWidth="1"/>
    <col min="3857" max="3857" width="2.77734375" style="1" customWidth="1"/>
    <col min="3858" max="3858" width="11.44140625" style="1" customWidth="1"/>
    <col min="3859" max="3859" width="11.21875" style="1" bestFit="1" customWidth="1"/>
    <col min="3860" max="3860" width="9.44140625" style="1" customWidth="1"/>
    <col min="3861" max="3861" width="10.33203125" style="1" bestFit="1" customWidth="1"/>
    <col min="3862" max="3862" width="12.109375" style="1" bestFit="1" customWidth="1"/>
    <col min="3863" max="4096" width="8.88671875" style="1"/>
    <col min="4097" max="4098" width="8.77734375" style="1" customWidth="1"/>
    <col min="4099" max="4101" width="10.77734375" style="1" customWidth="1"/>
    <col min="4102" max="4102" width="10" style="1" customWidth="1"/>
    <col min="4103" max="4103" width="0.77734375" style="1" customWidth="1"/>
    <col min="4104" max="4104" width="18.109375" style="1" customWidth="1"/>
    <col min="4105" max="4105" width="9.33203125" style="1" customWidth="1"/>
    <col min="4106" max="4106" width="1.88671875" style="1" customWidth="1"/>
    <col min="4107" max="4107" width="3.44140625" style="1" customWidth="1"/>
    <col min="4108" max="4108" width="1.77734375" style="1" customWidth="1"/>
    <col min="4109" max="4109" width="3.77734375" style="1" customWidth="1"/>
    <col min="4110" max="4110" width="1.88671875" style="1" customWidth="1"/>
    <col min="4111" max="4111" width="3.6640625" style="1" customWidth="1"/>
    <col min="4112" max="4112" width="1.88671875" style="1" customWidth="1"/>
    <col min="4113" max="4113" width="2.77734375" style="1" customWidth="1"/>
    <col min="4114" max="4114" width="11.44140625" style="1" customWidth="1"/>
    <col min="4115" max="4115" width="11.21875" style="1" bestFit="1" customWidth="1"/>
    <col min="4116" max="4116" width="9.44140625" style="1" customWidth="1"/>
    <col min="4117" max="4117" width="10.33203125" style="1" bestFit="1" customWidth="1"/>
    <col min="4118" max="4118" width="12.109375" style="1" bestFit="1" customWidth="1"/>
    <col min="4119" max="4352" width="8.88671875" style="1"/>
    <col min="4353" max="4354" width="8.77734375" style="1" customWidth="1"/>
    <col min="4355" max="4357" width="10.77734375" style="1" customWidth="1"/>
    <col min="4358" max="4358" width="10" style="1" customWidth="1"/>
    <col min="4359" max="4359" width="0.77734375" style="1" customWidth="1"/>
    <col min="4360" max="4360" width="18.109375" style="1" customWidth="1"/>
    <col min="4361" max="4361" width="9.33203125" style="1" customWidth="1"/>
    <col min="4362" max="4362" width="1.88671875" style="1" customWidth="1"/>
    <col min="4363" max="4363" width="3.44140625" style="1" customWidth="1"/>
    <col min="4364" max="4364" width="1.77734375" style="1" customWidth="1"/>
    <col min="4365" max="4365" width="3.77734375" style="1" customWidth="1"/>
    <col min="4366" max="4366" width="1.88671875" style="1" customWidth="1"/>
    <col min="4367" max="4367" width="3.6640625" style="1" customWidth="1"/>
    <col min="4368" max="4368" width="1.88671875" style="1" customWidth="1"/>
    <col min="4369" max="4369" width="2.77734375" style="1" customWidth="1"/>
    <col min="4370" max="4370" width="11.44140625" style="1" customWidth="1"/>
    <col min="4371" max="4371" width="11.21875" style="1" bestFit="1" customWidth="1"/>
    <col min="4372" max="4372" width="9.44140625" style="1" customWidth="1"/>
    <col min="4373" max="4373" width="10.33203125" style="1" bestFit="1" customWidth="1"/>
    <col min="4374" max="4374" width="12.109375" style="1" bestFit="1" customWidth="1"/>
    <col min="4375" max="4608" width="8.88671875" style="1"/>
    <col min="4609" max="4610" width="8.77734375" style="1" customWidth="1"/>
    <col min="4611" max="4613" width="10.77734375" style="1" customWidth="1"/>
    <col min="4614" max="4614" width="10" style="1" customWidth="1"/>
    <col min="4615" max="4615" width="0.77734375" style="1" customWidth="1"/>
    <col min="4616" max="4616" width="18.109375" style="1" customWidth="1"/>
    <col min="4617" max="4617" width="9.33203125" style="1" customWidth="1"/>
    <col min="4618" max="4618" width="1.88671875" style="1" customWidth="1"/>
    <col min="4619" max="4619" width="3.44140625" style="1" customWidth="1"/>
    <col min="4620" max="4620" width="1.77734375" style="1" customWidth="1"/>
    <col min="4621" max="4621" width="3.77734375" style="1" customWidth="1"/>
    <col min="4622" max="4622" width="1.88671875" style="1" customWidth="1"/>
    <col min="4623" max="4623" width="3.6640625" style="1" customWidth="1"/>
    <col min="4624" max="4624" width="1.88671875" style="1" customWidth="1"/>
    <col min="4625" max="4625" width="2.77734375" style="1" customWidth="1"/>
    <col min="4626" max="4626" width="11.44140625" style="1" customWidth="1"/>
    <col min="4627" max="4627" width="11.21875" style="1" bestFit="1" customWidth="1"/>
    <col min="4628" max="4628" width="9.44140625" style="1" customWidth="1"/>
    <col min="4629" max="4629" width="10.33203125" style="1" bestFit="1" customWidth="1"/>
    <col min="4630" max="4630" width="12.109375" style="1" bestFit="1" customWidth="1"/>
    <col min="4631" max="4864" width="8.88671875" style="1"/>
    <col min="4865" max="4866" width="8.77734375" style="1" customWidth="1"/>
    <col min="4867" max="4869" width="10.77734375" style="1" customWidth="1"/>
    <col min="4870" max="4870" width="10" style="1" customWidth="1"/>
    <col min="4871" max="4871" width="0.77734375" style="1" customWidth="1"/>
    <col min="4872" max="4872" width="18.109375" style="1" customWidth="1"/>
    <col min="4873" max="4873" width="9.33203125" style="1" customWidth="1"/>
    <col min="4874" max="4874" width="1.88671875" style="1" customWidth="1"/>
    <col min="4875" max="4875" width="3.44140625" style="1" customWidth="1"/>
    <col min="4876" max="4876" width="1.77734375" style="1" customWidth="1"/>
    <col min="4877" max="4877" width="3.77734375" style="1" customWidth="1"/>
    <col min="4878" max="4878" width="1.88671875" style="1" customWidth="1"/>
    <col min="4879" max="4879" width="3.6640625" style="1" customWidth="1"/>
    <col min="4880" max="4880" width="1.88671875" style="1" customWidth="1"/>
    <col min="4881" max="4881" width="2.77734375" style="1" customWidth="1"/>
    <col min="4882" max="4882" width="11.44140625" style="1" customWidth="1"/>
    <col min="4883" max="4883" width="11.21875" style="1" bestFit="1" customWidth="1"/>
    <col min="4884" max="4884" width="9.44140625" style="1" customWidth="1"/>
    <col min="4885" max="4885" width="10.33203125" style="1" bestFit="1" customWidth="1"/>
    <col min="4886" max="4886" width="12.109375" style="1" bestFit="1" customWidth="1"/>
    <col min="4887" max="5120" width="8.88671875" style="1"/>
    <col min="5121" max="5122" width="8.77734375" style="1" customWidth="1"/>
    <col min="5123" max="5125" width="10.77734375" style="1" customWidth="1"/>
    <col min="5126" max="5126" width="10" style="1" customWidth="1"/>
    <col min="5127" max="5127" width="0.77734375" style="1" customWidth="1"/>
    <col min="5128" max="5128" width="18.109375" style="1" customWidth="1"/>
    <col min="5129" max="5129" width="9.33203125" style="1" customWidth="1"/>
    <col min="5130" max="5130" width="1.88671875" style="1" customWidth="1"/>
    <col min="5131" max="5131" width="3.44140625" style="1" customWidth="1"/>
    <col min="5132" max="5132" width="1.77734375" style="1" customWidth="1"/>
    <col min="5133" max="5133" width="3.77734375" style="1" customWidth="1"/>
    <col min="5134" max="5134" width="1.88671875" style="1" customWidth="1"/>
    <col min="5135" max="5135" width="3.6640625" style="1" customWidth="1"/>
    <col min="5136" max="5136" width="1.88671875" style="1" customWidth="1"/>
    <col min="5137" max="5137" width="2.77734375" style="1" customWidth="1"/>
    <col min="5138" max="5138" width="11.44140625" style="1" customWidth="1"/>
    <col min="5139" max="5139" width="11.21875" style="1" bestFit="1" customWidth="1"/>
    <col min="5140" max="5140" width="9.44140625" style="1" customWidth="1"/>
    <col min="5141" max="5141" width="10.33203125" style="1" bestFit="1" customWidth="1"/>
    <col min="5142" max="5142" width="12.109375" style="1" bestFit="1" customWidth="1"/>
    <col min="5143" max="5376" width="8.88671875" style="1"/>
    <col min="5377" max="5378" width="8.77734375" style="1" customWidth="1"/>
    <col min="5379" max="5381" width="10.77734375" style="1" customWidth="1"/>
    <col min="5382" max="5382" width="10" style="1" customWidth="1"/>
    <col min="5383" max="5383" width="0.77734375" style="1" customWidth="1"/>
    <col min="5384" max="5384" width="18.109375" style="1" customWidth="1"/>
    <col min="5385" max="5385" width="9.33203125" style="1" customWidth="1"/>
    <col min="5386" max="5386" width="1.88671875" style="1" customWidth="1"/>
    <col min="5387" max="5387" width="3.44140625" style="1" customWidth="1"/>
    <col min="5388" max="5388" width="1.77734375" style="1" customWidth="1"/>
    <col min="5389" max="5389" width="3.77734375" style="1" customWidth="1"/>
    <col min="5390" max="5390" width="1.88671875" style="1" customWidth="1"/>
    <col min="5391" max="5391" width="3.6640625" style="1" customWidth="1"/>
    <col min="5392" max="5392" width="1.88671875" style="1" customWidth="1"/>
    <col min="5393" max="5393" width="2.77734375" style="1" customWidth="1"/>
    <col min="5394" max="5394" width="11.44140625" style="1" customWidth="1"/>
    <col min="5395" max="5395" width="11.21875" style="1" bestFit="1" customWidth="1"/>
    <col min="5396" max="5396" width="9.44140625" style="1" customWidth="1"/>
    <col min="5397" max="5397" width="10.33203125" style="1" bestFit="1" customWidth="1"/>
    <col min="5398" max="5398" width="12.109375" style="1" bestFit="1" customWidth="1"/>
    <col min="5399" max="5632" width="8.88671875" style="1"/>
    <col min="5633" max="5634" width="8.77734375" style="1" customWidth="1"/>
    <col min="5635" max="5637" width="10.77734375" style="1" customWidth="1"/>
    <col min="5638" max="5638" width="10" style="1" customWidth="1"/>
    <col min="5639" max="5639" width="0.77734375" style="1" customWidth="1"/>
    <col min="5640" max="5640" width="18.109375" style="1" customWidth="1"/>
    <col min="5641" max="5641" width="9.33203125" style="1" customWidth="1"/>
    <col min="5642" max="5642" width="1.88671875" style="1" customWidth="1"/>
    <col min="5643" max="5643" width="3.44140625" style="1" customWidth="1"/>
    <col min="5644" max="5644" width="1.77734375" style="1" customWidth="1"/>
    <col min="5645" max="5645" width="3.77734375" style="1" customWidth="1"/>
    <col min="5646" max="5646" width="1.88671875" style="1" customWidth="1"/>
    <col min="5647" max="5647" width="3.6640625" style="1" customWidth="1"/>
    <col min="5648" max="5648" width="1.88671875" style="1" customWidth="1"/>
    <col min="5649" max="5649" width="2.77734375" style="1" customWidth="1"/>
    <col min="5650" max="5650" width="11.44140625" style="1" customWidth="1"/>
    <col min="5651" max="5651" width="11.21875" style="1" bestFit="1" customWidth="1"/>
    <col min="5652" max="5652" width="9.44140625" style="1" customWidth="1"/>
    <col min="5653" max="5653" width="10.33203125" style="1" bestFit="1" customWidth="1"/>
    <col min="5654" max="5654" width="12.109375" style="1" bestFit="1" customWidth="1"/>
    <col min="5655" max="5888" width="8.88671875" style="1"/>
    <col min="5889" max="5890" width="8.77734375" style="1" customWidth="1"/>
    <col min="5891" max="5893" width="10.77734375" style="1" customWidth="1"/>
    <col min="5894" max="5894" width="10" style="1" customWidth="1"/>
    <col min="5895" max="5895" width="0.77734375" style="1" customWidth="1"/>
    <col min="5896" max="5896" width="18.109375" style="1" customWidth="1"/>
    <col min="5897" max="5897" width="9.33203125" style="1" customWidth="1"/>
    <col min="5898" max="5898" width="1.88671875" style="1" customWidth="1"/>
    <col min="5899" max="5899" width="3.44140625" style="1" customWidth="1"/>
    <col min="5900" max="5900" width="1.77734375" style="1" customWidth="1"/>
    <col min="5901" max="5901" width="3.77734375" style="1" customWidth="1"/>
    <col min="5902" max="5902" width="1.88671875" style="1" customWidth="1"/>
    <col min="5903" max="5903" width="3.6640625" style="1" customWidth="1"/>
    <col min="5904" max="5904" width="1.88671875" style="1" customWidth="1"/>
    <col min="5905" max="5905" width="2.77734375" style="1" customWidth="1"/>
    <col min="5906" max="5906" width="11.44140625" style="1" customWidth="1"/>
    <col min="5907" max="5907" width="11.21875" style="1" bestFit="1" customWidth="1"/>
    <col min="5908" max="5908" width="9.44140625" style="1" customWidth="1"/>
    <col min="5909" max="5909" width="10.33203125" style="1" bestFit="1" customWidth="1"/>
    <col min="5910" max="5910" width="12.109375" style="1" bestFit="1" customWidth="1"/>
    <col min="5911" max="6144" width="8.88671875" style="1"/>
    <col min="6145" max="6146" width="8.77734375" style="1" customWidth="1"/>
    <col min="6147" max="6149" width="10.77734375" style="1" customWidth="1"/>
    <col min="6150" max="6150" width="10" style="1" customWidth="1"/>
    <col min="6151" max="6151" width="0.77734375" style="1" customWidth="1"/>
    <col min="6152" max="6152" width="18.109375" style="1" customWidth="1"/>
    <col min="6153" max="6153" width="9.33203125" style="1" customWidth="1"/>
    <col min="6154" max="6154" width="1.88671875" style="1" customWidth="1"/>
    <col min="6155" max="6155" width="3.44140625" style="1" customWidth="1"/>
    <col min="6156" max="6156" width="1.77734375" style="1" customWidth="1"/>
    <col min="6157" max="6157" width="3.77734375" style="1" customWidth="1"/>
    <col min="6158" max="6158" width="1.88671875" style="1" customWidth="1"/>
    <col min="6159" max="6159" width="3.6640625" style="1" customWidth="1"/>
    <col min="6160" max="6160" width="1.88671875" style="1" customWidth="1"/>
    <col min="6161" max="6161" width="2.77734375" style="1" customWidth="1"/>
    <col min="6162" max="6162" width="11.44140625" style="1" customWidth="1"/>
    <col min="6163" max="6163" width="11.21875" style="1" bestFit="1" customWidth="1"/>
    <col min="6164" max="6164" width="9.44140625" style="1" customWidth="1"/>
    <col min="6165" max="6165" width="10.33203125" style="1" bestFit="1" customWidth="1"/>
    <col min="6166" max="6166" width="12.109375" style="1" bestFit="1" customWidth="1"/>
    <col min="6167" max="6400" width="8.88671875" style="1"/>
    <col min="6401" max="6402" width="8.77734375" style="1" customWidth="1"/>
    <col min="6403" max="6405" width="10.77734375" style="1" customWidth="1"/>
    <col min="6406" max="6406" width="10" style="1" customWidth="1"/>
    <col min="6407" max="6407" width="0.77734375" style="1" customWidth="1"/>
    <col min="6408" max="6408" width="18.109375" style="1" customWidth="1"/>
    <col min="6409" max="6409" width="9.33203125" style="1" customWidth="1"/>
    <col min="6410" max="6410" width="1.88671875" style="1" customWidth="1"/>
    <col min="6411" max="6411" width="3.44140625" style="1" customWidth="1"/>
    <col min="6412" max="6412" width="1.77734375" style="1" customWidth="1"/>
    <col min="6413" max="6413" width="3.77734375" style="1" customWidth="1"/>
    <col min="6414" max="6414" width="1.88671875" style="1" customWidth="1"/>
    <col min="6415" max="6415" width="3.6640625" style="1" customWidth="1"/>
    <col min="6416" max="6416" width="1.88671875" style="1" customWidth="1"/>
    <col min="6417" max="6417" width="2.77734375" style="1" customWidth="1"/>
    <col min="6418" max="6418" width="11.44140625" style="1" customWidth="1"/>
    <col min="6419" max="6419" width="11.21875" style="1" bestFit="1" customWidth="1"/>
    <col min="6420" max="6420" width="9.44140625" style="1" customWidth="1"/>
    <col min="6421" max="6421" width="10.33203125" style="1" bestFit="1" customWidth="1"/>
    <col min="6422" max="6422" width="12.109375" style="1" bestFit="1" customWidth="1"/>
    <col min="6423" max="6656" width="8.88671875" style="1"/>
    <col min="6657" max="6658" width="8.77734375" style="1" customWidth="1"/>
    <col min="6659" max="6661" width="10.77734375" style="1" customWidth="1"/>
    <col min="6662" max="6662" width="10" style="1" customWidth="1"/>
    <col min="6663" max="6663" width="0.77734375" style="1" customWidth="1"/>
    <col min="6664" max="6664" width="18.109375" style="1" customWidth="1"/>
    <col min="6665" max="6665" width="9.33203125" style="1" customWidth="1"/>
    <col min="6666" max="6666" width="1.88671875" style="1" customWidth="1"/>
    <col min="6667" max="6667" width="3.44140625" style="1" customWidth="1"/>
    <col min="6668" max="6668" width="1.77734375" style="1" customWidth="1"/>
    <col min="6669" max="6669" width="3.77734375" style="1" customWidth="1"/>
    <col min="6670" max="6670" width="1.88671875" style="1" customWidth="1"/>
    <col min="6671" max="6671" width="3.6640625" style="1" customWidth="1"/>
    <col min="6672" max="6672" width="1.88671875" style="1" customWidth="1"/>
    <col min="6673" max="6673" width="2.77734375" style="1" customWidth="1"/>
    <col min="6674" max="6674" width="11.44140625" style="1" customWidth="1"/>
    <col min="6675" max="6675" width="11.21875" style="1" bestFit="1" customWidth="1"/>
    <col min="6676" max="6676" width="9.44140625" style="1" customWidth="1"/>
    <col min="6677" max="6677" width="10.33203125" style="1" bestFit="1" customWidth="1"/>
    <col min="6678" max="6678" width="12.109375" style="1" bestFit="1" customWidth="1"/>
    <col min="6679" max="6912" width="8.88671875" style="1"/>
    <col min="6913" max="6914" width="8.77734375" style="1" customWidth="1"/>
    <col min="6915" max="6917" width="10.77734375" style="1" customWidth="1"/>
    <col min="6918" max="6918" width="10" style="1" customWidth="1"/>
    <col min="6919" max="6919" width="0.77734375" style="1" customWidth="1"/>
    <col min="6920" max="6920" width="18.109375" style="1" customWidth="1"/>
    <col min="6921" max="6921" width="9.33203125" style="1" customWidth="1"/>
    <col min="6922" max="6922" width="1.88671875" style="1" customWidth="1"/>
    <col min="6923" max="6923" width="3.44140625" style="1" customWidth="1"/>
    <col min="6924" max="6924" width="1.77734375" style="1" customWidth="1"/>
    <col min="6925" max="6925" width="3.77734375" style="1" customWidth="1"/>
    <col min="6926" max="6926" width="1.88671875" style="1" customWidth="1"/>
    <col min="6927" max="6927" width="3.6640625" style="1" customWidth="1"/>
    <col min="6928" max="6928" width="1.88671875" style="1" customWidth="1"/>
    <col min="6929" max="6929" width="2.77734375" style="1" customWidth="1"/>
    <col min="6930" max="6930" width="11.44140625" style="1" customWidth="1"/>
    <col min="6931" max="6931" width="11.21875" style="1" bestFit="1" customWidth="1"/>
    <col min="6932" max="6932" width="9.44140625" style="1" customWidth="1"/>
    <col min="6933" max="6933" width="10.33203125" style="1" bestFit="1" customWidth="1"/>
    <col min="6934" max="6934" width="12.109375" style="1" bestFit="1" customWidth="1"/>
    <col min="6935" max="7168" width="8.88671875" style="1"/>
    <col min="7169" max="7170" width="8.77734375" style="1" customWidth="1"/>
    <col min="7171" max="7173" width="10.77734375" style="1" customWidth="1"/>
    <col min="7174" max="7174" width="10" style="1" customWidth="1"/>
    <col min="7175" max="7175" width="0.77734375" style="1" customWidth="1"/>
    <col min="7176" max="7176" width="18.109375" style="1" customWidth="1"/>
    <col min="7177" max="7177" width="9.33203125" style="1" customWidth="1"/>
    <col min="7178" max="7178" width="1.88671875" style="1" customWidth="1"/>
    <col min="7179" max="7179" width="3.44140625" style="1" customWidth="1"/>
    <col min="7180" max="7180" width="1.77734375" style="1" customWidth="1"/>
    <col min="7181" max="7181" width="3.77734375" style="1" customWidth="1"/>
    <col min="7182" max="7182" width="1.88671875" style="1" customWidth="1"/>
    <col min="7183" max="7183" width="3.6640625" style="1" customWidth="1"/>
    <col min="7184" max="7184" width="1.88671875" style="1" customWidth="1"/>
    <col min="7185" max="7185" width="2.77734375" style="1" customWidth="1"/>
    <col min="7186" max="7186" width="11.44140625" style="1" customWidth="1"/>
    <col min="7187" max="7187" width="11.21875" style="1" bestFit="1" customWidth="1"/>
    <col min="7188" max="7188" width="9.44140625" style="1" customWidth="1"/>
    <col min="7189" max="7189" width="10.33203125" style="1" bestFit="1" customWidth="1"/>
    <col min="7190" max="7190" width="12.109375" style="1" bestFit="1" customWidth="1"/>
    <col min="7191" max="7424" width="8.88671875" style="1"/>
    <col min="7425" max="7426" width="8.77734375" style="1" customWidth="1"/>
    <col min="7427" max="7429" width="10.77734375" style="1" customWidth="1"/>
    <col min="7430" max="7430" width="10" style="1" customWidth="1"/>
    <col min="7431" max="7431" width="0.77734375" style="1" customWidth="1"/>
    <col min="7432" max="7432" width="18.109375" style="1" customWidth="1"/>
    <col min="7433" max="7433" width="9.33203125" style="1" customWidth="1"/>
    <col min="7434" max="7434" width="1.88671875" style="1" customWidth="1"/>
    <col min="7435" max="7435" width="3.44140625" style="1" customWidth="1"/>
    <col min="7436" max="7436" width="1.77734375" style="1" customWidth="1"/>
    <col min="7437" max="7437" width="3.77734375" style="1" customWidth="1"/>
    <col min="7438" max="7438" width="1.88671875" style="1" customWidth="1"/>
    <col min="7439" max="7439" width="3.6640625" style="1" customWidth="1"/>
    <col min="7440" max="7440" width="1.88671875" style="1" customWidth="1"/>
    <col min="7441" max="7441" width="2.77734375" style="1" customWidth="1"/>
    <col min="7442" max="7442" width="11.44140625" style="1" customWidth="1"/>
    <col min="7443" max="7443" width="11.21875" style="1" bestFit="1" customWidth="1"/>
    <col min="7444" max="7444" width="9.44140625" style="1" customWidth="1"/>
    <col min="7445" max="7445" width="10.33203125" style="1" bestFit="1" customWidth="1"/>
    <col min="7446" max="7446" width="12.109375" style="1" bestFit="1" customWidth="1"/>
    <col min="7447" max="7680" width="8.88671875" style="1"/>
    <col min="7681" max="7682" width="8.77734375" style="1" customWidth="1"/>
    <col min="7683" max="7685" width="10.77734375" style="1" customWidth="1"/>
    <col min="7686" max="7686" width="10" style="1" customWidth="1"/>
    <col min="7687" max="7687" width="0.77734375" style="1" customWidth="1"/>
    <col min="7688" max="7688" width="18.109375" style="1" customWidth="1"/>
    <col min="7689" max="7689" width="9.33203125" style="1" customWidth="1"/>
    <col min="7690" max="7690" width="1.88671875" style="1" customWidth="1"/>
    <col min="7691" max="7691" width="3.44140625" style="1" customWidth="1"/>
    <col min="7692" max="7692" width="1.77734375" style="1" customWidth="1"/>
    <col min="7693" max="7693" width="3.77734375" style="1" customWidth="1"/>
    <col min="7694" max="7694" width="1.88671875" style="1" customWidth="1"/>
    <col min="7695" max="7695" width="3.6640625" style="1" customWidth="1"/>
    <col min="7696" max="7696" width="1.88671875" style="1" customWidth="1"/>
    <col min="7697" max="7697" width="2.77734375" style="1" customWidth="1"/>
    <col min="7698" max="7698" width="11.44140625" style="1" customWidth="1"/>
    <col min="7699" max="7699" width="11.21875" style="1" bestFit="1" customWidth="1"/>
    <col min="7700" max="7700" width="9.44140625" style="1" customWidth="1"/>
    <col min="7701" max="7701" width="10.33203125" style="1" bestFit="1" customWidth="1"/>
    <col min="7702" max="7702" width="12.109375" style="1" bestFit="1" customWidth="1"/>
    <col min="7703" max="7936" width="8.88671875" style="1"/>
    <col min="7937" max="7938" width="8.77734375" style="1" customWidth="1"/>
    <col min="7939" max="7941" width="10.77734375" style="1" customWidth="1"/>
    <col min="7942" max="7942" width="10" style="1" customWidth="1"/>
    <col min="7943" max="7943" width="0.77734375" style="1" customWidth="1"/>
    <col min="7944" max="7944" width="18.109375" style="1" customWidth="1"/>
    <col min="7945" max="7945" width="9.33203125" style="1" customWidth="1"/>
    <col min="7946" max="7946" width="1.88671875" style="1" customWidth="1"/>
    <col min="7947" max="7947" width="3.44140625" style="1" customWidth="1"/>
    <col min="7948" max="7948" width="1.77734375" style="1" customWidth="1"/>
    <col min="7949" max="7949" width="3.77734375" style="1" customWidth="1"/>
    <col min="7950" max="7950" width="1.88671875" style="1" customWidth="1"/>
    <col min="7951" max="7951" width="3.6640625" style="1" customWidth="1"/>
    <col min="7952" max="7952" width="1.88671875" style="1" customWidth="1"/>
    <col min="7953" max="7953" width="2.77734375" style="1" customWidth="1"/>
    <col min="7954" max="7954" width="11.44140625" style="1" customWidth="1"/>
    <col min="7955" max="7955" width="11.21875" style="1" bestFit="1" customWidth="1"/>
    <col min="7956" max="7956" width="9.44140625" style="1" customWidth="1"/>
    <col min="7957" max="7957" width="10.33203125" style="1" bestFit="1" customWidth="1"/>
    <col min="7958" max="7958" width="12.109375" style="1" bestFit="1" customWidth="1"/>
    <col min="7959" max="8192" width="8.88671875" style="1"/>
    <col min="8193" max="8194" width="8.77734375" style="1" customWidth="1"/>
    <col min="8195" max="8197" width="10.77734375" style="1" customWidth="1"/>
    <col min="8198" max="8198" width="10" style="1" customWidth="1"/>
    <col min="8199" max="8199" width="0.77734375" style="1" customWidth="1"/>
    <col min="8200" max="8200" width="18.109375" style="1" customWidth="1"/>
    <col min="8201" max="8201" width="9.33203125" style="1" customWidth="1"/>
    <col min="8202" max="8202" width="1.88671875" style="1" customWidth="1"/>
    <col min="8203" max="8203" width="3.44140625" style="1" customWidth="1"/>
    <col min="8204" max="8204" width="1.77734375" style="1" customWidth="1"/>
    <col min="8205" max="8205" width="3.77734375" style="1" customWidth="1"/>
    <col min="8206" max="8206" width="1.88671875" style="1" customWidth="1"/>
    <col min="8207" max="8207" width="3.6640625" style="1" customWidth="1"/>
    <col min="8208" max="8208" width="1.88671875" style="1" customWidth="1"/>
    <col min="8209" max="8209" width="2.77734375" style="1" customWidth="1"/>
    <col min="8210" max="8210" width="11.44140625" style="1" customWidth="1"/>
    <col min="8211" max="8211" width="11.21875" style="1" bestFit="1" customWidth="1"/>
    <col min="8212" max="8212" width="9.44140625" style="1" customWidth="1"/>
    <col min="8213" max="8213" width="10.33203125" style="1" bestFit="1" customWidth="1"/>
    <col min="8214" max="8214" width="12.109375" style="1" bestFit="1" customWidth="1"/>
    <col min="8215" max="8448" width="8.88671875" style="1"/>
    <col min="8449" max="8450" width="8.77734375" style="1" customWidth="1"/>
    <col min="8451" max="8453" width="10.77734375" style="1" customWidth="1"/>
    <col min="8454" max="8454" width="10" style="1" customWidth="1"/>
    <col min="8455" max="8455" width="0.77734375" style="1" customWidth="1"/>
    <col min="8456" max="8456" width="18.109375" style="1" customWidth="1"/>
    <col min="8457" max="8457" width="9.33203125" style="1" customWidth="1"/>
    <col min="8458" max="8458" width="1.88671875" style="1" customWidth="1"/>
    <col min="8459" max="8459" width="3.44140625" style="1" customWidth="1"/>
    <col min="8460" max="8460" width="1.77734375" style="1" customWidth="1"/>
    <col min="8461" max="8461" width="3.77734375" style="1" customWidth="1"/>
    <col min="8462" max="8462" width="1.88671875" style="1" customWidth="1"/>
    <col min="8463" max="8463" width="3.6640625" style="1" customWidth="1"/>
    <col min="8464" max="8464" width="1.88671875" style="1" customWidth="1"/>
    <col min="8465" max="8465" width="2.77734375" style="1" customWidth="1"/>
    <col min="8466" max="8466" width="11.44140625" style="1" customWidth="1"/>
    <col min="8467" max="8467" width="11.21875" style="1" bestFit="1" customWidth="1"/>
    <col min="8468" max="8468" width="9.44140625" style="1" customWidth="1"/>
    <col min="8469" max="8469" width="10.33203125" style="1" bestFit="1" customWidth="1"/>
    <col min="8470" max="8470" width="12.109375" style="1" bestFit="1" customWidth="1"/>
    <col min="8471" max="8704" width="8.88671875" style="1"/>
    <col min="8705" max="8706" width="8.77734375" style="1" customWidth="1"/>
    <col min="8707" max="8709" width="10.77734375" style="1" customWidth="1"/>
    <col min="8710" max="8710" width="10" style="1" customWidth="1"/>
    <col min="8711" max="8711" width="0.77734375" style="1" customWidth="1"/>
    <col min="8712" max="8712" width="18.109375" style="1" customWidth="1"/>
    <col min="8713" max="8713" width="9.33203125" style="1" customWidth="1"/>
    <col min="8714" max="8714" width="1.88671875" style="1" customWidth="1"/>
    <col min="8715" max="8715" width="3.44140625" style="1" customWidth="1"/>
    <col min="8716" max="8716" width="1.77734375" style="1" customWidth="1"/>
    <col min="8717" max="8717" width="3.77734375" style="1" customWidth="1"/>
    <col min="8718" max="8718" width="1.88671875" style="1" customWidth="1"/>
    <col min="8719" max="8719" width="3.6640625" style="1" customWidth="1"/>
    <col min="8720" max="8720" width="1.88671875" style="1" customWidth="1"/>
    <col min="8721" max="8721" width="2.77734375" style="1" customWidth="1"/>
    <col min="8722" max="8722" width="11.44140625" style="1" customWidth="1"/>
    <col min="8723" max="8723" width="11.21875" style="1" bestFit="1" customWidth="1"/>
    <col min="8724" max="8724" width="9.44140625" style="1" customWidth="1"/>
    <col min="8725" max="8725" width="10.33203125" style="1" bestFit="1" customWidth="1"/>
    <col min="8726" max="8726" width="12.109375" style="1" bestFit="1" customWidth="1"/>
    <col min="8727" max="8960" width="8.88671875" style="1"/>
    <col min="8961" max="8962" width="8.77734375" style="1" customWidth="1"/>
    <col min="8963" max="8965" width="10.77734375" style="1" customWidth="1"/>
    <col min="8966" max="8966" width="10" style="1" customWidth="1"/>
    <col min="8967" max="8967" width="0.77734375" style="1" customWidth="1"/>
    <col min="8968" max="8968" width="18.109375" style="1" customWidth="1"/>
    <col min="8969" max="8969" width="9.33203125" style="1" customWidth="1"/>
    <col min="8970" max="8970" width="1.88671875" style="1" customWidth="1"/>
    <col min="8971" max="8971" width="3.44140625" style="1" customWidth="1"/>
    <col min="8972" max="8972" width="1.77734375" style="1" customWidth="1"/>
    <col min="8973" max="8973" width="3.77734375" style="1" customWidth="1"/>
    <col min="8974" max="8974" width="1.88671875" style="1" customWidth="1"/>
    <col min="8975" max="8975" width="3.6640625" style="1" customWidth="1"/>
    <col min="8976" max="8976" width="1.88671875" style="1" customWidth="1"/>
    <col min="8977" max="8977" width="2.77734375" style="1" customWidth="1"/>
    <col min="8978" max="8978" width="11.44140625" style="1" customWidth="1"/>
    <col min="8979" max="8979" width="11.21875" style="1" bestFit="1" customWidth="1"/>
    <col min="8980" max="8980" width="9.44140625" style="1" customWidth="1"/>
    <col min="8981" max="8981" width="10.33203125" style="1" bestFit="1" customWidth="1"/>
    <col min="8982" max="8982" width="12.109375" style="1" bestFit="1" customWidth="1"/>
    <col min="8983" max="9216" width="8.88671875" style="1"/>
    <col min="9217" max="9218" width="8.77734375" style="1" customWidth="1"/>
    <col min="9219" max="9221" width="10.77734375" style="1" customWidth="1"/>
    <col min="9222" max="9222" width="10" style="1" customWidth="1"/>
    <col min="9223" max="9223" width="0.77734375" style="1" customWidth="1"/>
    <col min="9224" max="9224" width="18.109375" style="1" customWidth="1"/>
    <col min="9225" max="9225" width="9.33203125" style="1" customWidth="1"/>
    <col min="9226" max="9226" width="1.88671875" style="1" customWidth="1"/>
    <col min="9227" max="9227" width="3.44140625" style="1" customWidth="1"/>
    <col min="9228" max="9228" width="1.77734375" style="1" customWidth="1"/>
    <col min="9229" max="9229" width="3.77734375" style="1" customWidth="1"/>
    <col min="9230" max="9230" width="1.88671875" style="1" customWidth="1"/>
    <col min="9231" max="9231" width="3.6640625" style="1" customWidth="1"/>
    <col min="9232" max="9232" width="1.88671875" style="1" customWidth="1"/>
    <col min="9233" max="9233" width="2.77734375" style="1" customWidth="1"/>
    <col min="9234" max="9234" width="11.44140625" style="1" customWidth="1"/>
    <col min="9235" max="9235" width="11.21875" style="1" bestFit="1" customWidth="1"/>
    <col min="9236" max="9236" width="9.44140625" style="1" customWidth="1"/>
    <col min="9237" max="9237" width="10.33203125" style="1" bestFit="1" customWidth="1"/>
    <col min="9238" max="9238" width="12.109375" style="1" bestFit="1" customWidth="1"/>
    <col min="9239" max="9472" width="8.88671875" style="1"/>
    <col min="9473" max="9474" width="8.77734375" style="1" customWidth="1"/>
    <col min="9475" max="9477" width="10.77734375" style="1" customWidth="1"/>
    <col min="9478" max="9478" width="10" style="1" customWidth="1"/>
    <col min="9479" max="9479" width="0.77734375" style="1" customWidth="1"/>
    <col min="9480" max="9480" width="18.109375" style="1" customWidth="1"/>
    <col min="9481" max="9481" width="9.33203125" style="1" customWidth="1"/>
    <col min="9482" max="9482" width="1.88671875" style="1" customWidth="1"/>
    <col min="9483" max="9483" width="3.44140625" style="1" customWidth="1"/>
    <col min="9484" max="9484" width="1.77734375" style="1" customWidth="1"/>
    <col min="9485" max="9485" width="3.77734375" style="1" customWidth="1"/>
    <col min="9486" max="9486" width="1.88671875" style="1" customWidth="1"/>
    <col min="9487" max="9487" width="3.6640625" style="1" customWidth="1"/>
    <col min="9488" max="9488" width="1.88671875" style="1" customWidth="1"/>
    <col min="9489" max="9489" width="2.77734375" style="1" customWidth="1"/>
    <col min="9490" max="9490" width="11.44140625" style="1" customWidth="1"/>
    <col min="9491" max="9491" width="11.21875" style="1" bestFit="1" customWidth="1"/>
    <col min="9492" max="9492" width="9.44140625" style="1" customWidth="1"/>
    <col min="9493" max="9493" width="10.33203125" style="1" bestFit="1" customWidth="1"/>
    <col min="9494" max="9494" width="12.109375" style="1" bestFit="1" customWidth="1"/>
    <col min="9495" max="9728" width="8.88671875" style="1"/>
    <col min="9729" max="9730" width="8.77734375" style="1" customWidth="1"/>
    <col min="9731" max="9733" width="10.77734375" style="1" customWidth="1"/>
    <col min="9734" max="9734" width="10" style="1" customWidth="1"/>
    <col min="9735" max="9735" width="0.77734375" style="1" customWidth="1"/>
    <col min="9736" max="9736" width="18.109375" style="1" customWidth="1"/>
    <col min="9737" max="9737" width="9.33203125" style="1" customWidth="1"/>
    <col min="9738" max="9738" width="1.88671875" style="1" customWidth="1"/>
    <col min="9739" max="9739" width="3.44140625" style="1" customWidth="1"/>
    <col min="9740" max="9740" width="1.77734375" style="1" customWidth="1"/>
    <col min="9741" max="9741" width="3.77734375" style="1" customWidth="1"/>
    <col min="9742" max="9742" width="1.88671875" style="1" customWidth="1"/>
    <col min="9743" max="9743" width="3.6640625" style="1" customWidth="1"/>
    <col min="9744" max="9744" width="1.88671875" style="1" customWidth="1"/>
    <col min="9745" max="9745" width="2.77734375" style="1" customWidth="1"/>
    <col min="9746" max="9746" width="11.44140625" style="1" customWidth="1"/>
    <col min="9747" max="9747" width="11.21875" style="1" bestFit="1" customWidth="1"/>
    <col min="9748" max="9748" width="9.44140625" style="1" customWidth="1"/>
    <col min="9749" max="9749" width="10.33203125" style="1" bestFit="1" customWidth="1"/>
    <col min="9750" max="9750" width="12.109375" style="1" bestFit="1" customWidth="1"/>
    <col min="9751" max="9984" width="8.88671875" style="1"/>
    <col min="9985" max="9986" width="8.77734375" style="1" customWidth="1"/>
    <col min="9987" max="9989" width="10.77734375" style="1" customWidth="1"/>
    <col min="9990" max="9990" width="10" style="1" customWidth="1"/>
    <col min="9991" max="9991" width="0.77734375" style="1" customWidth="1"/>
    <col min="9992" max="9992" width="18.109375" style="1" customWidth="1"/>
    <col min="9993" max="9993" width="9.33203125" style="1" customWidth="1"/>
    <col min="9994" max="9994" width="1.88671875" style="1" customWidth="1"/>
    <col min="9995" max="9995" width="3.44140625" style="1" customWidth="1"/>
    <col min="9996" max="9996" width="1.77734375" style="1" customWidth="1"/>
    <col min="9997" max="9997" width="3.77734375" style="1" customWidth="1"/>
    <col min="9998" max="9998" width="1.88671875" style="1" customWidth="1"/>
    <col min="9999" max="9999" width="3.6640625" style="1" customWidth="1"/>
    <col min="10000" max="10000" width="1.88671875" style="1" customWidth="1"/>
    <col min="10001" max="10001" width="2.77734375" style="1" customWidth="1"/>
    <col min="10002" max="10002" width="11.44140625" style="1" customWidth="1"/>
    <col min="10003" max="10003" width="11.21875" style="1" bestFit="1" customWidth="1"/>
    <col min="10004" max="10004" width="9.44140625" style="1" customWidth="1"/>
    <col min="10005" max="10005" width="10.33203125" style="1" bestFit="1" customWidth="1"/>
    <col min="10006" max="10006" width="12.109375" style="1" bestFit="1" customWidth="1"/>
    <col min="10007" max="10240" width="8.88671875" style="1"/>
    <col min="10241" max="10242" width="8.77734375" style="1" customWidth="1"/>
    <col min="10243" max="10245" width="10.77734375" style="1" customWidth="1"/>
    <col min="10246" max="10246" width="10" style="1" customWidth="1"/>
    <col min="10247" max="10247" width="0.77734375" style="1" customWidth="1"/>
    <col min="10248" max="10248" width="18.109375" style="1" customWidth="1"/>
    <col min="10249" max="10249" width="9.33203125" style="1" customWidth="1"/>
    <col min="10250" max="10250" width="1.88671875" style="1" customWidth="1"/>
    <col min="10251" max="10251" width="3.44140625" style="1" customWidth="1"/>
    <col min="10252" max="10252" width="1.77734375" style="1" customWidth="1"/>
    <col min="10253" max="10253" width="3.77734375" style="1" customWidth="1"/>
    <col min="10254" max="10254" width="1.88671875" style="1" customWidth="1"/>
    <col min="10255" max="10255" width="3.6640625" style="1" customWidth="1"/>
    <col min="10256" max="10256" width="1.88671875" style="1" customWidth="1"/>
    <col min="10257" max="10257" width="2.77734375" style="1" customWidth="1"/>
    <col min="10258" max="10258" width="11.44140625" style="1" customWidth="1"/>
    <col min="10259" max="10259" width="11.21875" style="1" bestFit="1" customWidth="1"/>
    <col min="10260" max="10260" width="9.44140625" style="1" customWidth="1"/>
    <col min="10261" max="10261" width="10.33203125" style="1" bestFit="1" customWidth="1"/>
    <col min="10262" max="10262" width="12.109375" style="1" bestFit="1" customWidth="1"/>
    <col min="10263" max="10496" width="8.88671875" style="1"/>
    <col min="10497" max="10498" width="8.77734375" style="1" customWidth="1"/>
    <col min="10499" max="10501" width="10.77734375" style="1" customWidth="1"/>
    <col min="10502" max="10502" width="10" style="1" customWidth="1"/>
    <col min="10503" max="10503" width="0.77734375" style="1" customWidth="1"/>
    <col min="10504" max="10504" width="18.109375" style="1" customWidth="1"/>
    <col min="10505" max="10505" width="9.33203125" style="1" customWidth="1"/>
    <col min="10506" max="10506" width="1.88671875" style="1" customWidth="1"/>
    <col min="10507" max="10507" width="3.44140625" style="1" customWidth="1"/>
    <col min="10508" max="10508" width="1.77734375" style="1" customWidth="1"/>
    <col min="10509" max="10509" width="3.77734375" style="1" customWidth="1"/>
    <col min="10510" max="10510" width="1.88671875" style="1" customWidth="1"/>
    <col min="10511" max="10511" width="3.6640625" style="1" customWidth="1"/>
    <col min="10512" max="10512" width="1.88671875" style="1" customWidth="1"/>
    <col min="10513" max="10513" width="2.77734375" style="1" customWidth="1"/>
    <col min="10514" max="10514" width="11.44140625" style="1" customWidth="1"/>
    <col min="10515" max="10515" width="11.21875" style="1" bestFit="1" customWidth="1"/>
    <col min="10516" max="10516" width="9.44140625" style="1" customWidth="1"/>
    <col min="10517" max="10517" width="10.33203125" style="1" bestFit="1" customWidth="1"/>
    <col min="10518" max="10518" width="12.109375" style="1" bestFit="1" customWidth="1"/>
    <col min="10519" max="10752" width="8.88671875" style="1"/>
    <col min="10753" max="10754" width="8.77734375" style="1" customWidth="1"/>
    <col min="10755" max="10757" width="10.77734375" style="1" customWidth="1"/>
    <col min="10758" max="10758" width="10" style="1" customWidth="1"/>
    <col min="10759" max="10759" width="0.77734375" style="1" customWidth="1"/>
    <col min="10760" max="10760" width="18.109375" style="1" customWidth="1"/>
    <col min="10761" max="10761" width="9.33203125" style="1" customWidth="1"/>
    <col min="10762" max="10762" width="1.88671875" style="1" customWidth="1"/>
    <col min="10763" max="10763" width="3.44140625" style="1" customWidth="1"/>
    <col min="10764" max="10764" width="1.77734375" style="1" customWidth="1"/>
    <col min="10765" max="10765" width="3.77734375" style="1" customWidth="1"/>
    <col min="10766" max="10766" width="1.88671875" style="1" customWidth="1"/>
    <col min="10767" max="10767" width="3.6640625" style="1" customWidth="1"/>
    <col min="10768" max="10768" width="1.88671875" style="1" customWidth="1"/>
    <col min="10769" max="10769" width="2.77734375" style="1" customWidth="1"/>
    <col min="10770" max="10770" width="11.44140625" style="1" customWidth="1"/>
    <col min="10771" max="10771" width="11.21875" style="1" bestFit="1" customWidth="1"/>
    <col min="10772" max="10772" width="9.44140625" style="1" customWidth="1"/>
    <col min="10773" max="10773" width="10.33203125" style="1" bestFit="1" customWidth="1"/>
    <col min="10774" max="10774" width="12.109375" style="1" bestFit="1" customWidth="1"/>
    <col min="10775" max="11008" width="8.88671875" style="1"/>
    <col min="11009" max="11010" width="8.77734375" style="1" customWidth="1"/>
    <col min="11011" max="11013" width="10.77734375" style="1" customWidth="1"/>
    <col min="11014" max="11014" width="10" style="1" customWidth="1"/>
    <col min="11015" max="11015" width="0.77734375" style="1" customWidth="1"/>
    <col min="11016" max="11016" width="18.109375" style="1" customWidth="1"/>
    <col min="11017" max="11017" width="9.33203125" style="1" customWidth="1"/>
    <col min="11018" max="11018" width="1.88671875" style="1" customWidth="1"/>
    <col min="11019" max="11019" width="3.44140625" style="1" customWidth="1"/>
    <col min="11020" max="11020" width="1.77734375" style="1" customWidth="1"/>
    <col min="11021" max="11021" width="3.77734375" style="1" customWidth="1"/>
    <col min="11022" max="11022" width="1.88671875" style="1" customWidth="1"/>
    <col min="11023" max="11023" width="3.6640625" style="1" customWidth="1"/>
    <col min="11024" max="11024" width="1.88671875" style="1" customWidth="1"/>
    <col min="11025" max="11025" width="2.77734375" style="1" customWidth="1"/>
    <col min="11026" max="11026" width="11.44140625" style="1" customWidth="1"/>
    <col min="11027" max="11027" width="11.21875" style="1" bestFit="1" customWidth="1"/>
    <col min="11028" max="11028" width="9.44140625" style="1" customWidth="1"/>
    <col min="11029" max="11029" width="10.33203125" style="1" bestFit="1" customWidth="1"/>
    <col min="11030" max="11030" width="12.109375" style="1" bestFit="1" customWidth="1"/>
    <col min="11031" max="11264" width="8.88671875" style="1"/>
    <col min="11265" max="11266" width="8.77734375" style="1" customWidth="1"/>
    <col min="11267" max="11269" width="10.77734375" style="1" customWidth="1"/>
    <col min="11270" max="11270" width="10" style="1" customWidth="1"/>
    <col min="11271" max="11271" width="0.77734375" style="1" customWidth="1"/>
    <col min="11272" max="11272" width="18.109375" style="1" customWidth="1"/>
    <col min="11273" max="11273" width="9.33203125" style="1" customWidth="1"/>
    <col min="11274" max="11274" width="1.88671875" style="1" customWidth="1"/>
    <col min="11275" max="11275" width="3.44140625" style="1" customWidth="1"/>
    <col min="11276" max="11276" width="1.77734375" style="1" customWidth="1"/>
    <col min="11277" max="11277" width="3.77734375" style="1" customWidth="1"/>
    <col min="11278" max="11278" width="1.88671875" style="1" customWidth="1"/>
    <col min="11279" max="11279" width="3.6640625" style="1" customWidth="1"/>
    <col min="11280" max="11280" width="1.88671875" style="1" customWidth="1"/>
    <col min="11281" max="11281" width="2.77734375" style="1" customWidth="1"/>
    <col min="11282" max="11282" width="11.44140625" style="1" customWidth="1"/>
    <col min="11283" max="11283" width="11.21875" style="1" bestFit="1" customWidth="1"/>
    <col min="11284" max="11284" width="9.44140625" style="1" customWidth="1"/>
    <col min="11285" max="11285" width="10.33203125" style="1" bestFit="1" customWidth="1"/>
    <col min="11286" max="11286" width="12.109375" style="1" bestFit="1" customWidth="1"/>
    <col min="11287" max="11520" width="8.88671875" style="1"/>
    <col min="11521" max="11522" width="8.77734375" style="1" customWidth="1"/>
    <col min="11523" max="11525" width="10.77734375" style="1" customWidth="1"/>
    <col min="11526" max="11526" width="10" style="1" customWidth="1"/>
    <col min="11527" max="11527" width="0.77734375" style="1" customWidth="1"/>
    <col min="11528" max="11528" width="18.109375" style="1" customWidth="1"/>
    <col min="11529" max="11529" width="9.33203125" style="1" customWidth="1"/>
    <col min="11530" max="11530" width="1.88671875" style="1" customWidth="1"/>
    <col min="11531" max="11531" width="3.44140625" style="1" customWidth="1"/>
    <col min="11532" max="11532" width="1.77734375" style="1" customWidth="1"/>
    <col min="11533" max="11533" width="3.77734375" style="1" customWidth="1"/>
    <col min="11534" max="11534" width="1.88671875" style="1" customWidth="1"/>
    <col min="11535" max="11535" width="3.6640625" style="1" customWidth="1"/>
    <col min="11536" max="11536" width="1.88671875" style="1" customWidth="1"/>
    <col min="11537" max="11537" width="2.77734375" style="1" customWidth="1"/>
    <col min="11538" max="11538" width="11.44140625" style="1" customWidth="1"/>
    <col min="11539" max="11539" width="11.21875" style="1" bestFit="1" customWidth="1"/>
    <col min="11540" max="11540" width="9.44140625" style="1" customWidth="1"/>
    <col min="11541" max="11541" width="10.33203125" style="1" bestFit="1" customWidth="1"/>
    <col min="11542" max="11542" width="12.109375" style="1" bestFit="1" customWidth="1"/>
    <col min="11543" max="11776" width="8.88671875" style="1"/>
    <col min="11777" max="11778" width="8.77734375" style="1" customWidth="1"/>
    <col min="11779" max="11781" width="10.77734375" style="1" customWidth="1"/>
    <col min="11782" max="11782" width="10" style="1" customWidth="1"/>
    <col min="11783" max="11783" width="0.77734375" style="1" customWidth="1"/>
    <col min="11784" max="11784" width="18.109375" style="1" customWidth="1"/>
    <col min="11785" max="11785" width="9.33203125" style="1" customWidth="1"/>
    <col min="11786" max="11786" width="1.88671875" style="1" customWidth="1"/>
    <col min="11787" max="11787" width="3.44140625" style="1" customWidth="1"/>
    <col min="11788" max="11788" width="1.77734375" style="1" customWidth="1"/>
    <col min="11789" max="11789" width="3.77734375" style="1" customWidth="1"/>
    <col min="11790" max="11790" width="1.88671875" style="1" customWidth="1"/>
    <col min="11791" max="11791" width="3.6640625" style="1" customWidth="1"/>
    <col min="11792" max="11792" width="1.88671875" style="1" customWidth="1"/>
    <col min="11793" max="11793" width="2.77734375" style="1" customWidth="1"/>
    <col min="11794" max="11794" width="11.44140625" style="1" customWidth="1"/>
    <col min="11795" max="11795" width="11.21875" style="1" bestFit="1" customWidth="1"/>
    <col min="11796" max="11796" width="9.44140625" style="1" customWidth="1"/>
    <col min="11797" max="11797" width="10.33203125" style="1" bestFit="1" customWidth="1"/>
    <col min="11798" max="11798" width="12.109375" style="1" bestFit="1" customWidth="1"/>
    <col min="11799" max="12032" width="8.88671875" style="1"/>
    <col min="12033" max="12034" width="8.77734375" style="1" customWidth="1"/>
    <col min="12035" max="12037" width="10.77734375" style="1" customWidth="1"/>
    <col min="12038" max="12038" width="10" style="1" customWidth="1"/>
    <col min="12039" max="12039" width="0.77734375" style="1" customWidth="1"/>
    <col min="12040" max="12040" width="18.109375" style="1" customWidth="1"/>
    <col min="12041" max="12041" width="9.33203125" style="1" customWidth="1"/>
    <col min="12042" max="12042" width="1.88671875" style="1" customWidth="1"/>
    <col min="12043" max="12043" width="3.44140625" style="1" customWidth="1"/>
    <col min="12044" max="12044" width="1.77734375" style="1" customWidth="1"/>
    <col min="12045" max="12045" width="3.77734375" style="1" customWidth="1"/>
    <col min="12046" max="12046" width="1.88671875" style="1" customWidth="1"/>
    <col min="12047" max="12047" width="3.6640625" style="1" customWidth="1"/>
    <col min="12048" max="12048" width="1.88671875" style="1" customWidth="1"/>
    <col min="12049" max="12049" width="2.77734375" style="1" customWidth="1"/>
    <col min="12050" max="12050" width="11.44140625" style="1" customWidth="1"/>
    <col min="12051" max="12051" width="11.21875" style="1" bestFit="1" customWidth="1"/>
    <col min="12052" max="12052" width="9.44140625" style="1" customWidth="1"/>
    <col min="12053" max="12053" width="10.33203125" style="1" bestFit="1" customWidth="1"/>
    <col min="12054" max="12054" width="12.109375" style="1" bestFit="1" customWidth="1"/>
    <col min="12055" max="12288" width="8.88671875" style="1"/>
    <col min="12289" max="12290" width="8.77734375" style="1" customWidth="1"/>
    <col min="12291" max="12293" width="10.77734375" style="1" customWidth="1"/>
    <col min="12294" max="12294" width="10" style="1" customWidth="1"/>
    <col min="12295" max="12295" width="0.77734375" style="1" customWidth="1"/>
    <col min="12296" max="12296" width="18.109375" style="1" customWidth="1"/>
    <col min="12297" max="12297" width="9.33203125" style="1" customWidth="1"/>
    <col min="12298" max="12298" width="1.88671875" style="1" customWidth="1"/>
    <col min="12299" max="12299" width="3.44140625" style="1" customWidth="1"/>
    <col min="12300" max="12300" width="1.77734375" style="1" customWidth="1"/>
    <col min="12301" max="12301" width="3.77734375" style="1" customWidth="1"/>
    <col min="12302" max="12302" width="1.88671875" style="1" customWidth="1"/>
    <col min="12303" max="12303" width="3.6640625" style="1" customWidth="1"/>
    <col min="12304" max="12304" width="1.88671875" style="1" customWidth="1"/>
    <col min="12305" max="12305" width="2.77734375" style="1" customWidth="1"/>
    <col min="12306" max="12306" width="11.44140625" style="1" customWidth="1"/>
    <col min="12307" max="12307" width="11.21875" style="1" bestFit="1" customWidth="1"/>
    <col min="12308" max="12308" width="9.44140625" style="1" customWidth="1"/>
    <col min="12309" max="12309" width="10.33203125" style="1" bestFit="1" customWidth="1"/>
    <col min="12310" max="12310" width="12.109375" style="1" bestFit="1" customWidth="1"/>
    <col min="12311" max="12544" width="8.88671875" style="1"/>
    <col min="12545" max="12546" width="8.77734375" style="1" customWidth="1"/>
    <col min="12547" max="12549" width="10.77734375" style="1" customWidth="1"/>
    <col min="12550" max="12550" width="10" style="1" customWidth="1"/>
    <col min="12551" max="12551" width="0.77734375" style="1" customWidth="1"/>
    <col min="12552" max="12552" width="18.109375" style="1" customWidth="1"/>
    <col min="12553" max="12553" width="9.33203125" style="1" customWidth="1"/>
    <col min="12554" max="12554" width="1.88671875" style="1" customWidth="1"/>
    <col min="12555" max="12555" width="3.44140625" style="1" customWidth="1"/>
    <col min="12556" max="12556" width="1.77734375" style="1" customWidth="1"/>
    <col min="12557" max="12557" width="3.77734375" style="1" customWidth="1"/>
    <col min="12558" max="12558" width="1.88671875" style="1" customWidth="1"/>
    <col min="12559" max="12559" width="3.6640625" style="1" customWidth="1"/>
    <col min="12560" max="12560" width="1.88671875" style="1" customWidth="1"/>
    <col min="12561" max="12561" width="2.77734375" style="1" customWidth="1"/>
    <col min="12562" max="12562" width="11.44140625" style="1" customWidth="1"/>
    <col min="12563" max="12563" width="11.21875" style="1" bestFit="1" customWidth="1"/>
    <col min="12564" max="12564" width="9.44140625" style="1" customWidth="1"/>
    <col min="12565" max="12565" width="10.33203125" style="1" bestFit="1" customWidth="1"/>
    <col min="12566" max="12566" width="12.109375" style="1" bestFit="1" customWidth="1"/>
    <col min="12567" max="12800" width="8.88671875" style="1"/>
    <col min="12801" max="12802" width="8.77734375" style="1" customWidth="1"/>
    <col min="12803" max="12805" width="10.77734375" style="1" customWidth="1"/>
    <col min="12806" max="12806" width="10" style="1" customWidth="1"/>
    <col min="12807" max="12807" width="0.77734375" style="1" customWidth="1"/>
    <col min="12808" max="12808" width="18.109375" style="1" customWidth="1"/>
    <col min="12809" max="12809" width="9.33203125" style="1" customWidth="1"/>
    <col min="12810" max="12810" width="1.88671875" style="1" customWidth="1"/>
    <col min="12811" max="12811" width="3.44140625" style="1" customWidth="1"/>
    <col min="12812" max="12812" width="1.77734375" style="1" customWidth="1"/>
    <col min="12813" max="12813" width="3.77734375" style="1" customWidth="1"/>
    <col min="12814" max="12814" width="1.88671875" style="1" customWidth="1"/>
    <col min="12815" max="12815" width="3.6640625" style="1" customWidth="1"/>
    <col min="12816" max="12816" width="1.88671875" style="1" customWidth="1"/>
    <col min="12817" max="12817" width="2.77734375" style="1" customWidth="1"/>
    <col min="12818" max="12818" width="11.44140625" style="1" customWidth="1"/>
    <col min="12819" max="12819" width="11.21875" style="1" bestFit="1" customWidth="1"/>
    <col min="12820" max="12820" width="9.44140625" style="1" customWidth="1"/>
    <col min="12821" max="12821" width="10.33203125" style="1" bestFit="1" customWidth="1"/>
    <col min="12822" max="12822" width="12.109375" style="1" bestFit="1" customWidth="1"/>
    <col min="12823" max="13056" width="8.88671875" style="1"/>
    <col min="13057" max="13058" width="8.77734375" style="1" customWidth="1"/>
    <col min="13059" max="13061" width="10.77734375" style="1" customWidth="1"/>
    <col min="13062" max="13062" width="10" style="1" customWidth="1"/>
    <col min="13063" max="13063" width="0.77734375" style="1" customWidth="1"/>
    <col min="13064" max="13064" width="18.109375" style="1" customWidth="1"/>
    <col min="13065" max="13065" width="9.33203125" style="1" customWidth="1"/>
    <col min="13066" max="13066" width="1.88671875" style="1" customWidth="1"/>
    <col min="13067" max="13067" width="3.44140625" style="1" customWidth="1"/>
    <col min="13068" max="13068" width="1.77734375" style="1" customWidth="1"/>
    <col min="13069" max="13069" width="3.77734375" style="1" customWidth="1"/>
    <col min="13070" max="13070" width="1.88671875" style="1" customWidth="1"/>
    <col min="13071" max="13071" width="3.6640625" style="1" customWidth="1"/>
    <col min="13072" max="13072" width="1.88671875" style="1" customWidth="1"/>
    <col min="13073" max="13073" width="2.77734375" style="1" customWidth="1"/>
    <col min="13074" max="13074" width="11.44140625" style="1" customWidth="1"/>
    <col min="13075" max="13075" width="11.21875" style="1" bestFit="1" customWidth="1"/>
    <col min="13076" max="13076" width="9.44140625" style="1" customWidth="1"/>
    <col min="13077" max="13077" width="10.33203125" style="1" bestFit="1" customWidth="1"/>
    <col min="13078" max="13078" width="12.109375" style="1" bestFit="1" customWidth="1"/>
    <col min="13079" max="13312" width="8.88671875" style="1"/>
    <col min="13313" max="13314" width="8.77734375" style="1" customWidth="1"/>
    <col min="13315" max="13317" width="10.77734375" style="1" customWidth="1"/>
    <col min="13318" max="13318" width="10" style="1" customWidth="1"/>
    <col min="13319" max="13319" width="0.77734375" style="1" customWidth="1"/>
    <col min="13320" max="13320" width="18.109375" style="1" customWidth="1"/>
    <col min="13321" max="13321" width="9.33203125" style="1" customWidth="1"/>
    <col min="13322" max="13322" width="1.88671875" style="1" customWidth="1"/>
    <col min="13323" max="13323" width="3.44140625" style="1" customWidth="1"/>
    <col min="13324" max="13324" width="1.77734375" style="1" customWidth="1"/>
    <col min="13325" max="13325" width="3.77734375" style="1" customWidth="1"/>
    <col min="13326" max="13326" width="1.88671875" style="1" customWidth="1"/>
    <col min="13327" max="13327" width="3.6640625" style="1" customWidth="1"/>
    <col min="13328" max="13328" width="1.88671875" style="1" customWidth="1"/>
    <col min="13329" max="13329" width="2.77734375" style="1" customWidth="1"/>
    <col min="13330" max="13330" width="11.44140625" style="1" customWidth="1"/>
    <col min="13331" max="13331" width="11.21875" style="1" bestFit="1" customWidth="1"/>
    <col min="13332" max="13332" width="9.44140625" style="1" customWidth="1"/>
    <col min="13333" max="13333" width="10.33203125" style="1" bestFit="1" customWidth="1"/>
    <col min="13334" max="13334" width="12.109375" style="1" bestFit="1" customWidth="1"/>
    <col min="13335" max="13568" width="8.88671875" style="1"/>
    <col min="13569" max="13570" width="8.77734375" style="1" customWidth="1"/>
    <col min="13571" max="13573" width="10.77734375" style="1" customWidth="1"/>
    <col min="13574" max="13574" width="10" style="1" customWidth="1"/>
    <col min="13575" max="13575" width="0.77734375" style="1" customWidth="1"/>
    <col min="13576" max="13576" width="18.109375" style="1" customWidth="1"/>
    <col min="13577" max="13577" width="9.33203125" style="1" customWidth="1"/>
    <col min="13578" max="13578" width="1.88671875" style="1" customWidth="1"/>
    <col min="13579" max="13579" width="3.44140625" style="1" customWidth="1"/>
    <col min="13580" max="13580" width="1.77734375" style="1" customWidth="1"/>
    <col min="13581" max="13581" width="3.77734375" style="1" customWidth="1"/>
    <col min="13582" max="13582" width="1.88671875" style="1" customWidth="1"/>
    <col min="13583" max="13583" width="3.6640625" style="1" customWidth="1"/>
    <col min="13584" max="13584" width="1.88671875" style="1" customWidth="1"/>
    <col min="13585" max="13585" width="2.77734375" style="1" customWidth="1"/>
    <col min="13586" max="13586" width="11.44140625" style="1" customWidth="1"/>
    <col min="13587" max="13587" width="11.21875" style="1" bestFit="1" customWidth="1"/>
    <col min="13588" max="13588" width="9.44140625" style="1" customWidth="1"/>
    <col min="13589" max="13589" width="10.33203125" style="1" bestFit="1" customWidth="1"/>
    <col min="13590" max="13590" width="12.109375" style="1" bestFit="1" customWidth="1"/>
    <col min="13591" max="13824" width="8.88671875" style="1"/>
    <col min="13825" max="13826" width="8.77734375" style="1" customWidth="1"/>
    <col min="13827" max="13829" width="10.77734375" style="1" customWidth="1"/>
    <col min="13830" max="13830" width="10" style="1" customWidth="1"/>
    <col min="13831" max="13831" width="0.77734375" style="1" customWidth="1"/>
    <col min="13832" max="13832" width="18.109375" style="1" customWidth="1"/>
    <col min="13833" max="13833" width="9.33203125" style="1" customWidth="1"/>
    <col min="13834" max="13834" width="1.88671875" style="1" customWidth="1"/>
    <col min="13835" max="13835" width="3.44140625" style="1" customWidth="1"/>
    <col min="13836" max="13836" width="1.77734375" style="1" customWidth="1"/>
    <col min="13837" max="13837" width="3.77734375" style="1" customWidth="1"/>
    <col min="13838" max="13838" width="1.88671875" style="1" customWidth="1"/>
    <col min="13839" max="13839" width="3.6640625" style="1" customWidth="1"/>
    <col min="13840" max="13840" width="1.88671875" style="1" customWidth="1"/>
    <col min="13841" max="13841" width="2.77734375" style="1" customWidth="1"/>
    <col min="13842" max="13842" width="11.44140625" style="1" customWidth="1"/>
    <col min="13843" max="13843" width="11.21875" style="1" bestFit="1" customWidth="1"/>
    <col min="13844" max="13844" width="9.44140625" style="1" customWidth="1"/>
    <col min="13845" max="13845" width="10.33203125" style="1" bestFit="1" customWidth="1"/>
    <col min="13846" max="13846" width="12.109375" style="1" bestFit="1" customWidth="1"/>
    <col min="13847" max="14080" width="8.88671875" style="1"/>
    <col min="14081" max="14082" width="8.77734375" style="1" customWidth="1"/>
    <col min="14083" max="14085" width="10.77734375" style="1" customWidth="1"/>
    <col min="14086" max="14086" width="10" style="1" customWidth="1"/>
    <col min="14087" max="14087" width="0.77734375" style="1" customWidth="1"/>
    <col min="14088" max="14088" width="18.109375" style="1" customWidth="1"/>
    <col min="14089" max="14089" width="9.33203125" style="1" customWidth="1"/>
    <col min="14090" max="14090" width="1.88671875" style="1" customWidth="1"/>
    <col min="14091" max="14091" width="3.44140625" style="1" customWidth="1"/>
    <col min="14092" max="14092" width="1.77734375" style="1" customWidth="1"/>
    <col min="14093" max="14093" width="3.77734375" style="1" customWidth="1"/>
    <col min="14094" max="14094" width="1.88671875" style="1" customWidth="1"/>
    <col min="14095" max="14095" width="3.6640625" style="1" customWidth="1"/>
    <col min="14096" max="14096" width="1.88671875" style="1" customWidth="1"/>
    <col min="14097" max="14097" width="2.77734375" style="1" customWidth="1"/>
    <col min="14098" max="14098" width="11.44140625" style="1" customWidth="1"/>
    <col min="14099" max="14099" width="11.21875" style="1" bestFit="1" customWidth="1"/>
    <col min="14100" max="14100" width="9.44140625" style="1" customWidth="1"/>
    <col min="14101" max="14101" width="10.33203125" style="1" bestFit="1" customWidth="1"/>
    <col min="14102" max="14102" width="12.109375" style="1" bestFit="1" customWidth="1"/>
    <col min="14103" max="14336" width="8.88671875" style="1"/>
    <col min="14337" max="14338" width="8.77734375" style="1" customWidth="1"/>
    <col min="14339" max="14341" width="10.77734375" style="1" customWidth="1"/>
    <col min="14342" max="14342" width="10" style="1" customWidth="1"/>
    <col min="14343" max="14343" width="0.77734375" style="1" customWidth="1"/>
    <col min="14344" max="14344" width="18.109375" style="1" customWidth="1"/>
    <col min="14345" max="14345" width="9.33203125" style="1" customWidth="1"/>
    <col min="14346" max="14346" width="1.88671875" style="1" customWidth="1"/>
    <col min="14347" max="14347" width="3.44140625" style="1" customWidth="1"/>
    <col min="14348" max="14348" width="1.77734375" style="1" customWidth="1"/>
    <col min="14349" max="14349" width="3.77734375" style="1" customWidth="1"/>
    <col min="14350" max="14350" width="1.88671875" style="1" customWidth="1"/>
    <col min="14351" max="14351" width="3.6640625" style="1" customWidth="1"/>
    <col min="14352" max="14352" width="1.88671875" style="1" customWidth="1"/>
    <col min="14353" max="14353" width="2.77734375" style="1" customWidth="1"/>
    <col min="14354" max="14354" width="11.44140625" style="1" customWidth="1"/>
    <col min="14355" max="14355" width="11.21875" style="1" bestFit="1" customWidth="1"/>
    <col min="14356" max="14356" width="9.44140625" style="1" customWidth="1"/>
    <col min="14357" max="14357" width="10.33203125" style="1" bestFit="1" customWidth="1"/>
    <col min="14358" max="14358" width="12.109375" style="1" bestFit="1" customWidth="1"/>
    <col min="14359" max="14592" width="8.88671875" style="1"/>
    <col min="14593" max="14594" width="8.77734375" style="1" customWidth="1"/>
    <col min="14595" max="14597" width="10.77734375" style="1" customWidth="1"/>
    <col min="14598" max="14598" width="10" style="1" customWidth="1"/>
    <col min="14599" max="14599" width="0.77734375" style="1" customWidth="1"/>
    <col min="14600" max="14600" width="18.109375" style="1" customWidth="1"/>
    <col min="14601" max="14601" width="9.33203125" style="1" customWidth="1"/>
    <col min="14602" max="14602" width="1.88671875" style="1" customWidth="1"/>
    <col min="14603" max="14603" width="3.44140625" style="1" customWidth="1"/>
    <col min="14604" max="14604" width="1.77734375" style="1" customWidth="1"/>
    <col min="14605" max="14605" width="3.77734375" style="1" customWidth="1"/>
    <col min="14606" max="14606" width="1.88671875" style="1" customWidth="1"/>
    <col min="14607" max="14607" width="3.6640625" style="1" customWidth="1"/>
    <col min="14608" max="14608" width="1.88671875" style="1" customWidth="1"/>
    <col min="14609" max="14609" width="2.77734375" style="1" customWidth="1"/>
    <col min="14610" max="14610" width="11.44140625" style="1" customWidth="1"/>
    <col min="14611" max="14611" width="11.21875" style="1" bestFit="1" customWidth="1"/>
    <col min="14612" max="14612" width="9.44140625" style="1" customWidth="1"/>
    <col min="14613" max="14613" width="10.33203125" style="1" bestFit="1" customWidth="1"/>
    <col min="14614" max="14614" width="12.109375" style="1" bestFit="1" customWidth="1"/>
    <col min="14615" max="14848" width="8.88671875" style="1"/>
    <col min="14849" max="14850" width="8.77734375" style="1" customWidth="1"/>
    <col min="14851" max="14853" width="10.77734375" style="1" customWidth="1"/>
    <col min="14854" max="14854" width="10" style="1" customWidth="1"/>
    <col min="14855" max="14855" width="0.77734375" style="1" customWidth="1"/>
    <col min="14856" max="14856" width="18.109375" style="1" customWidth="1"/>
    <col min="14857" max="14857" width="9.33203125" style="1" customWidth="1"/>
    <col min="14858" max="14858" width="1.88671875" style="1" customWidth="1"/>
    <col min="14859" max="14859" width="3.44140625" style="1" customWidth="1"/>
    <col min="14860" max="14860" width="1.77734375" style="1" customWidth="1"/>
    <col min="14861" max="14861" width="3.77734375" style="1" customWidth="1"/>
    <col min="14862" max="14862" width="1.88671875" style="1" customWidth="1"/>
    <col min="14863" max="14863" width="3.6640625" style="1" customWidth="1"/>
    <col min="14864" max="14864" width="1.88671875" style="1" customWidth="1"/>
    <col min="14865" max="14865" width="2.77734375" style="1" customWidth="1"/>
    <col min="14866" max="14866" width="11.44140625" style="1" customWidth="1"/>
    <col min="14867" max="14867" width="11.21875" style="1" bestFit="1" customWidth="1"/>
    <col min="14868" max="14868" width="9.44140625" style="1" customWidth="1"/>
    <col min="14869" max="14869" width="10.33203125" style="1" bestFit="1" customWidth="1"/>
    <col min="14870" max="14870" width="12.109375" style="1" bestFit="1" customWidth="1"/>
    <col min="14871" max="15104" width="8.88671875" style="1"/>
    <col min="15105" max="15106" width="8.77734375" style="1" customWidth="1"/>
    <col min="15107" max="15109" width="10.77734375" style="1" customWidth="1"/>
    <col min="15110" max="15110" width="10" style="1" customWidth="1"/>
    <col min="15111" max="15111" width="0.77734375" style="1" customWidth="1"/>
    <col min="15112" max="15112" width="18.109375" style="1" customWidth="1"/>
    <col min="15113" max="15113" width="9.33203125" style="1" customWidth="1"/>
    <col min="15114" max="15114" width="1.88671875" style="1" customWidth="1"/>
    <col min="15115" max="15115" width="3.44140625" style="1" customWidth="1"/>
    <col min="15116" max="15116" width="1.77734375" style="1" customWidth="1"/>
    <col min="15117" max="15117" width="3.77734375" style="1" customWidth="1"/>
    <col min="15118" max="15118" width="1.88671875" style="1" customWidth="1"/>
    <col min="15119" max="15119" width="3.6640625" style="1" customWidth="1"/>
    <col min="15120" max="15120" width="1.88671875" style="1" customWidth="1"/>
    <col min="15121" max="15121" width="2.77734375" style="1" customWidth="1"/>
    <col min="15122" max="15122" width="11.44140625" style="1" customWidth="1"/>
    <col min="15123" max="15123" width="11.21875" style="1" bestFit="1" customWidth="1"/>
    <col min="15124" max="15124" width="9.44140625" style="1" customWidth="1"/>
    <col min="15125" max="15125" width="10.33203125" style="1" bestFit="1" customWidth="1"/>
    <col min="15126" max="15126" width="12.109375" style="1" bestFit="1" customWidth="1"/>
    <col min="15127" max="15360" width="8.88671875" style="1"/>
    <col min="15361" max="15362" width="8.77734375" style="1" customWidth="1"/>
    <col min="15363" max="15365" width="10.77734375" style="1" customWidth="1"/>
    <col min="15366" max="15366" width="10" style="1" customWidth="1"/>
    <col min="15367" max="15367" width="0.77734375" style="1" customWidth="1"/>
    <col min="15368" max="15368" width="18.109375" style="1" customWidth="1"/>
    <col min="15369" max="15369" width="9.33203125" style="1" customWidth="1"/>
    <col min="15370" max="15370" width="1.88671875" style="1" customWidth="1"/>
    <col min="15371" max="15371" width="3.44140625" style="1" customWidth="1"/>
    <col min="15372" max="15372" width="1.77734375" style="1" customWidth="1"/>
    <col min="15373" max="15373" width="3.77734375" style="1" customWidth="1"/>
    <col min="15374" max="15374" width="1.88671875" style="1" customWidth="1"/>
    <col min="15375" max="15375" width="3.6640625" style="1" customWidth="1"/>
    <col min="15376" max="15376" width="1.88671875" style="1" customWidth="1"/>
    <col min="15377" max="15377" width="2.77734375" style="1" customWidth="1"/>
    <col min="15378" max="15378" width="11.44140625" style="1" customWidth="1"/>
    <col min="15379" max="15379" width="11.21875" style="1" bestFit="1" customWidth="1"/>
    <col min="15380" max="15380" width="9.44140625" style="1" customWidth="1"/>
    <col min="15381" max="15381" width="10.33203125" style="1" bestFit="1" customWidth="1"/>
    <col min="15382" max="15382" width="12.109375" style="1" bestFit="1" customWidth="1"/>
    <col min="15383" max="15616" width="8.88671875" style="1"/>
    <col min="15617" max="15618" width="8.77734375" style="1" customWidth="1"/>
    <col min="15619" max="15621" width="10.77734375" style="1" customWidth="1"/>
    <col min="15622" max="15622" width="10" style="1" customWidth="1"/>
    <col min="15623" max="15623" width="0.77734375" style="1" customWidth="1"/>
    <col min="15624" max="15624" width="18.109375" style="1" customWidth="1"/>
    <col min="15625" max="15625" width="9.33203125" style="1" customWidth="1"/>
    <col min="15626" max="15626" width="1.88671875" style="1" customWidth="1"/>
    <col min="15627" max="15627" width="3.44140625" style="1" customWidth="1"/>
    <col min="15628" max="15628" width="1.77734375" style="1" customWidth="1"/>
    <col min="15629" max="15629" width="3.77734375" style="1" customWidth="1"/>
    <col min="15630" max="15630" width="1.88671875" style="1" customWidth="1"/>
    <col min="15631" max="15631" width="3.6640625" style="1" customWidth="1"/>
    <col min="15632" max="15632" width="1.88671875" style="1" customWidth="1"/>
    <col min="15633" max="15633" width="2.77734375" style="1" customWidth="1"/>
    <col min="15634" max="15634" width="11.44140625" style="1" customWidth="1"/>
    <col min="15635" max="15635" width="11.21875" style="1" bestFit="1" customWidth="1"/>
    <col min="15636" max="15636" width="9.44140625" style="1" customWidth="1"/>
    <col min="15637" max="15637" width="10.33203125" style="1" bestFit="1" customWidth="1"/>
    <col min="15638" max="15638" width="12.109375" style="1" bestFit="1" customWidth="1"/>
    <col min="15639" max="15872" width="8.88671875" style="1"/>
    <col min="15873" max="15874" width="8.77734375" style="1" customWidth="1"/>
    <col min="15875" max="15877" width="10.77734375" style="1" customWidth="1"/>
    <col min="15878" max="15878" width="10" style="1" customWidth="1"/>
    <col min="15879" max="15879" width="0.77734375" style="1" customWidth="1"/>
    <col min="15880" max="15880" width="18.109375" style="1" customWidth="1"/>
    <col min="15881" max="15881" width="9.33203125" style="1" customWidth="1"/>
    <col min="15882" max="15882" width="1.88671875" style="1" customWidth="1"/>
    <col min="15883" max="15883" width="3.44140625" style="1" customWidth="1"/>
    <col min="15884" max="15884" width="1.77734375" style="1" customWidth="1"/>
    <col min="15885" max="15885" width="3.77734375" style="1" customWidth="1"/>
    <col min="15886" max="15886" width="1.88671875" style="1" customWidth="1"/>
    <col min="15887" max="15887" width="3.6640625" style="1" customWidth="1"/>
    <col min="15888" max="15888" width="1.88671875" style="1" customWidth="1"/>
    <col min="15889" max="15889" width="2.77734375" style="1" customWidth="1"/>
    <col min="15890" max="15890" width="11.44140625" style="1" customWidth="1"/>
    <col min="15891" max="15891" width="11.21875" style="1" bestFit="1" customWidth="1"/>
    <col min="15892" max="15892" width="9.44140625" style="1" customWidth="1"/>
    <col min="15893" max="15893" width="10.33203125" style="1" bestFit="1" customWidth="1"/>
    <col min="15894" max="15894" width="12.109375" style="1" bestFit="1" customWidth="1"/>
    <col min="15895" max="16128" width="8.88671875" style="1"/>
    <col min="16129" max="16130" width="8.77734375" style="1" customWidth="1"/>
    <col min="16131" max="16133" width="10.77734375" style="1" customWidth="1"/>
    <col min="16134" max="16134" width="10" style="1" customWidth="1"/>
    <col min="16135" max="16135" width="0.77734375" style="1" customWidth="1"/>
    <col min="16136" max="16136" width="18.109375" style="1" customWidth="1"/>
    <col min="16137" max="16137" width="9.33203125" style="1" customWidth="1"/>
    <col min="16138" max="16138" width="1.88671875" style="1" customWidth="1"/>
    <col min="16139" max="16139" width="3.44140625" style="1" customWidth="1"/>
    <col min="16140" max="16140" width="1.77734375" style="1" customWidth="1"/>
    <col min="16141" max="16141" width="3.77734375" style="1" customWidth="1"/>
    <col min="16142" max="16142" width="1.88671875" style="1" customWidth="1"/>
    <col min="16143" max="16143" width="3.6640625" style="1" customWidth="1"/>
    <col min="16144" max="16144" width="1.88671875" style="1" customWidth="1"/>
    <col min="16145" max="16145" width="2.77734375" style="1" customWidth="1"/>
    <col min="16146" max="16146" width="11.44140625" style="1" customWidth="1"/>
    <col min="16147" max="16147" width="11.21875" style="1" bestFit="1" customWidth="1"/>
    <col min="16148" max="16148" width="9.44140625" style="1" customWidth="1"/>
    <col min="16149" max="16149" width="10.33203125" style="1" bestFit="1" customWidth="1"/>
    <col min="16150" max="16150" width="12.109375" style="1" bestFit="1" customWidth="1"/>
    <col min="16151" max="16384" width="8.88671875" style="1"/>
  </cols>
  <sheetData>
    <row r="1" spans="1:23" ht="30" customHeight="1" x14ac:dyDescent="0.15">
      <c r="A1" s="476" t="s">
        <v>315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</row>
    <row r="2" spans="1:23" ht="15" customHeight="1" x14ac:dyDescent="0.1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23" ht="15" customHeight="1" x14ac:dyDescent="0.15">
      <c r="A3" s="442" t="s">
        <v>95</v>
      </c>
      <c r="B3" s="442"/>
      <c r="C3" s="442"/>
      <c r="D3" s="3"/>
      <c r="E3" s="3"/>
      <c r="F3" s="3"/>
      <c r="G3" s="477" t="s">
        <v>65</v>
      </c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</row>
    <row r="4" spans="1:23" s="119" customFormat="1" ht="24.95" customHeight="1" x14ac:dyDescent="0.15">
      <c r="A4" s="443" t="s">
        <v>1</v>
      </c>
      <c r="B4" s="443"/>
      <c r="C4" s="562"/>
      <c r="D4" s="444" t="s">
        <v>309</v>
      </c>
      <c r="E4" s="444" t="s">
        <v>310</v>
      </c>
      <c r="F4" s="478" t="s">
        <v>72</v>
      </c>
      <c r="G4" s="480" t="s">
        <v>173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140"/>
      <c r="T4" s="140"/>
      <c r="U4" s="140"/>
      <c r="V4" s="140"/>
      <c r="W4" s="140"/>
    </row>
    <row r="5" spans="1:23" s="119" customFormat="1" ht="24.95" customHeight="1" x14ac:dyDescent="0.15">
      <c r="A5" s="143" t="s">
        <v>13</v>
      </c>
      <c r="B5" s="143" t="s">
        <v>2</v>
      </c>
      <c r="C5" s="155" t="s">
        <v>66</v>
      </c>
      <c r="D5" s="444"/>
      <c r="E5" s="444"/>
      <c r="F5" s="479"/>
      <c r="G5" s="446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141">
        <f>SUM(S7:S20)</f>
        <v>0</v>
      </c>
      <c r="T5" s="141">
        <f>SUM(T7:T20)</f>
        <v>56600</v>
      </c>
      <c r="U5" s="141">
        <f>SUM(U7:U20)</f>
        <v>0</v>
      </c>
      <c r="V5" s="141">
        <f>SUM(S5:U5)</f>
        <v>56600</v>
      </c>
      <c r="W5" s="140"/>
    </row>
    <row r="6" spans="1:23" s="119" customFormat="1" ht="24.95" customHeight="1" x14ac:dyDescent="0.15">
      <c r="A6" s="563" t="s">
        <v>250</v>
      </c>
      <c r="B6" s="564"/>
      <c r="C6" s="565"/>
      <c r="D6" s="124">
        <f>SUM(D7,D13)</f>
        <v>56600</v>
      </c>
      <c r="E6" s="124">
        <f>SUM(E7,E13)</f>
        <v>56600</v>
      </c>
      <c r="F6" s="124">
        <f>SUM(F7,F13)</f>
        <v>0</v>
      </c>
      <c r="G6" s="12"/>
      <c r="H6" s="12"/>
      <c r="I6" s="40"/>
      <c r="J6" s="40"/>
      <c r="K6" s="86"/>
      <c r="L6" s="40"/>
      <c r="M6" s="86"/>
      <c r="N6" s="40"/>
      <c r="O6" s="40"/>
      <c r="P6" s="40"/>
      <c r="Q6" s="40"/>
      <c r="R6" s="87"/>
      <c r="S6" s="140" t="s">
        <v>54</v>
      </c>
      <c r="T6" s="140" t="s">
        <v>55</v>
      </c>
      <c r="U6" s="140" t="s">
        <v>174</v>
      </c>
      <c r="V6" s="140"/>
      <c r="W6" s="140"/>
    </row>
    <row r="7" spans="1:23" s="119" customFormat="1" ht="17.100000000000001" customHeight="1" x14ac:dyDescent="0.15">
      <c r="A7" s="161" t="s">
        <v>17</v>
      </c>
      <c r="B7" s="9"/>
      <c r="C7" s="9" t="s">
        <v>3</v>
      </c>
      <c r="D7" s="125">
        <f>SUM(D8)</f>
        <v>56479</v>
      </c>
      <c r="E7" s="125">
        <f>SUM(E8)</f>
        <v>56479</v>
      </c>
      <c r="F7" s="125">
        <f>SUM(F8)</f>
        <v>0</v>
      </c>
      <c r="G7" s="9"/>
      <c r="H7" s="9"/>
      <c r="I7" s="42"/>
      <c r="J7" s="42"/>
      <c r="K7" s="14"/>
      <c r="L7" s="42"/>
      <c r="M7" s="14"/>
      <c r="N7" s="42"/>
      <c r="O7" s="42"/>
      <c r="P7" s="42"/>
      <c r="Q7" s="42"/>
      <c r="R7" s="88"/>
      <c r="S7" s="141"/>
      <c r="T7" s="141"/>
      <c r="U7" s="141"/>
      <c r="V7" s="141"/>
      <c r="W7" s="140"/>
    </row>
    <row r="8" spans="1:23" s="119" customFormat="1" ht="17.100000000000001" customHeight="1" x14ac:dyDescent="0.15">
      <c r="A8" s="147" t="s">
        <v>60</v>
      </c>
      <c r="B8" s="161" t="s">
        <v>17</v>
      </c>
      <c r="C8" s="145" t="s">
        <v>11</v>
      </c>
      <c r="D8" s="125">
        <f>SUM(D9:D12)</f>
        <v>56479</v>
      </c>
      <c r="E8" s="125">
        <f>SUM(E9:E12)</f>
        <v>56479</v>
      </c>
      <c r="F8" s="125">
        <f>SUM(F9:F12)</f>
        <v>0</v>
      </c>
      <c r="G8" s="9"/>
      <c r="H8" s="9"/>
      <c r="I8" s="42"/>
      <c r="J8" s="42"/>
      <c r="K8" s="14"/>
      <c r="L8" s="42"/>
      <c r="M8" s="14"/>
      <c r="N8" s="42"/>
      <c r="O8" s="42"/>
      <c r="P8" s="42"/>
      <c r="Q8" s="42"/>
      <c r="R8" s="88"/>
      <c r="S8" s="141"/>
      <c r="T8" s="141"/>
      <c r="U8" s="141"/>
      <c r="V8" s="141"/>
      <c r="W8" s="140"/>
    </row>
    <row r="9" spans="1:23" s="119" customFormat="1" ht="17.100000000000001" customHeight="1" x14ac:dyDescent="0.15">
      <c r="A9" s="160" t="s">
        <v>4</v>
      </c>
      <c r="B9" s="160" t="s">
        <v>4</v>
      </c>
      <c r="C9" s="502" t="s">
        <v>22</v>
      </c>
      <c r="D9" s="475">
        <v>56479</v>
      </c>
      <c r="E9" s="475">
        <f>ROUNDUP(R12/1000,)</f>
        <v>56479</v>
      </c>
      <c r="F9" s="475">
        <f>E9-D9</f>
        <v>0</v>
      </c>
      <c r="G9" s="131"/>
      <c r="H9" s="162" t="s">
        <v>22</v>
      </c>
      <c r="I9" s="134"/>
      <c r="J9" s="131"/>
      <c r="K9" s="137"/>
      <c r="L9" s="131"/>
      <c r="M9" s="137"/>
      <c r="N9" s="121"/>
      <c r="O9" s="139"/>
      <c r="P9" s="131"/>
      <c r="Q9" s="138"/>
      <c r="R9" s="130">
        <f>SUM(I10:J11)</f>
        <v>56478485</v>
      </c>
      <c r="S9" s="141"/>
      <c r="T9" s="141"/>
      <c r="U9" s="141"/>
      <c r="V9" s="141"/>
      <c r="W9" s="140"/>
    </row>
    <row r="10" spans="1:23" s="119" customFormat="1" ht="17.100000000000001" customHeight="1" x14ac:dyDescent="0.15">
      <c r="A10" s="160"/>
      <c r="B10" s="160"/>
      <c r="C10" s="507"/>
      <c r="D10" s="471"/>
      <c r="E10" s="471"/>
      <c r="F10" s="471"/>
      <c r="G10" s="131"/>
      <c r="H10" s="162" t="s">
        <v>219</v>
      </c>
      <c r="I10" s="561">
        <v>36953485</v>
      </c>
      <c r="J10" s="561"/>
      <c r="K10" s="137"/>
      <c r="L10" s="131"/>
      <c r="M10" s="137"/>
      <c r="N10" s="121"/>
      <c r="O10" s="139"/>
      <c r="P10" s="131"/>
      <c r="Q10" s="138"/>
      <c r="R10" s="130"/>
      <c r="S10" s="141"/>
      <c r="T10" s="141"/>
      <c r="U10" s="141"/>
      <c r="V10" s="141"/>
      <c r="W10" s="140"/>
    </row>
    <row r="11" spans="1:23" s="252" customFormat="1" ht="17.100000000000001" customHeight="1" x14ac:dyDescent="0.15">
      <c r="A11" s="263"/>
      <c r="B11" s="263"/>
      <c r="C11" s="507"/>
      <c r="D11" s="471"/>
      <c r="E11" s="471"/>
      <c r="F11" s="471"/>
      <c r="G11" s="253"/>
      <c r="H11" s="262" t="s">
        <v>220</v>
      </c>
      <c r="I11" s="561">
        <v>19525000</v>
      </c>
      <c r="J11" s="561"/>
      <c r="K11" s="259"/>
      <c r="L11" s="253"/>
      <c r="M11" s="259"/>
      <c r="N11" s="257"/>
      <c r="O11" s="261"/>
      <c r="P11" s="253"/>
      <c r="Q11" s="260"/>
      <c r="R11" s="258"/>
      <c r="S11" s="255"/>
      <c r="T11" s="255"/>
      <c r="U11" s="255"/>
      <c r="V11" s="255"/>
      <c r="W11" s="254"/>
    </row>
    <row r="12" spans="1:23" s="119" customFormat="1" ht="17.100000000000001" customHeight="1" x14ac:dyDescent="0.15">
      <c r="A12" s="147" t="s">
        <v>60</v>
      </c>
      <c r="B12" s="147" t="s">
        <v>60</v>
      </c>
      <c r="C12" s="503"/>
      <c r="D12" s="472"/>
      <c r="E12" s="472"/>
      <c r="F12" s="472"/>
      <c r="G12" s="136"/>
      <c r="H12" s="133" t="s">
        <v>3</v>
      </c>
      <c r="I12" s="133"/>
      <c r="J12" s="133"/>
      <c r="K12" s="135"/>
      <c r="L12" s="133"/>
      <c r="M12" s="135"/>
      <c r="N12" s="133"/>
      <c r="O12" s="133"/>
      <c r="P12" s="133"/>
      <c r="Q12" s="133"/>
      <c r="R12" s="142">
        <f>SUM(R9:R9)</f>
        <v>56478485</v>
      </c>
      <c r="S12" s="141"/>
      <c r="T12" s="141">
        <v>56479</v>
      </c>
      <c r="U12" s="141"/>
      <c r="V12" s="141"/>
      <c r="W12" s="140"/>
    </row>
    <row r="13" spans="1:23" s="119" customFormat="1" ht="17.100000000000001" customHeight="1" x14ac:dyDescent="0.15">
      <c r="A13" s="161" t="s">
        <v>14</v>
      </c>
      <c r="B13" s="9"/>
      <c r="C13" s="9" t="s">
        <v>3</v>
      </c>
      <c r="D13" s="125">
        <f>SUM(D14)</f>
        <v>121</v>
      </c>
      <c r="E13" s="125">
        <f>SUM(E14)</f>
        <v>121</v>
      </c>
      <c r="F13" s="125">
        <f>SUM(F14)</f>
        <v>0</v>
      </c>
      <c r="G13" s="9"/>
      <c r="H13" s="9"/>
      <c r="I13" s="42"/>
      <c r="J13" s="42"/>
      <c r="K13" s="14"/>
      <c r="L13" s="42"/>
      <c r="M13" s="14"/>
      <c r="N13" s="42"/>
      <c r="O13" s="42"/>
      <c r="P13" s="42"/>
      <c r="Q13" s="42"/>
      <c r="R13" s="88"/>
      <c r="S13" s="141"/>
      <c r="T13" s="141"/>
      <c r="U13" s="141"/>
      <c r="V13" s="141"/>
      <c r="W13" s="140"/>
    </row>
    <row r="14" spans="1:23" s="119" customFormat="1" ht="17.100000000000001" customHeight="1" x14ac:dyDescent="0.15">
      <c r="A14" s="147" t="s">
        <v>14</v>
      </c>
      <c r="B14" s="161" t="s">
        <v>14</v>
      </c>
      <c r="C14" s="145" t="s">
        <v>11</v>
      </c>
      <c r="D14" s="125">
        <f>SUM(D15:D20)</f>
        <v>121</v>
      </c>
      <c r="E14" s="125">
        <f>SUM(E15:E20)</f>
        <v>121</v>
      </c>
      <c r="F14" s="125">
        <f>SUM(F15:F20)</f>
        <v>0</v>
      </c>
      <c r="G14" s="9"/>
      <c r="H14" s="9"/>
      <c r="I14" s="42"/>
      <c r="J14" s="42"/>
      <c r="K14" s="14"/>
      <c r="L14" s="42"/>
      <c r="M14" s="14"/>
      <c r="N14" s="42"/>
      <c r="O14" s="42"/>
      <c r="P14" s="42"/>
      <c r="Q14" s="42"/>
      <c r="R14" s="88" t="s">
        <v>4</v>
      </c>
      <c r="S14" s="141"/>
      <c r="T14" s="141"/>
      <c r="U14" s="141"/>
      <c r="V14" s="141"/>
      <c r="W14" s="140"/>
    </row>
    <row r="15" spans="1:23" s="119" customFormat="1" ht="17.100000000000001" customHeight="1" x14ac:dyDescent="0.15">
      <c r="A15" s="147" t="s">
        <v>14</v>
      </c>
      <c r="B15" s="147" t="s">
        <v>14</v>
      </c>
      <c r="C15" s="510" t="s">
        <v>32</v>
      </c>
      <c r="D15" s="471">
        <v>100</v>
      </c>
      <c r="E15" s="501">
        <f>ROUNDUP(R16/1000,)</f>
        <v>100</v>
      </c>
      <c r="F15" s="473">
        <f>E15-D15</f>
        <v>0</v>
      </c>
      <c r="G15" s="131"/>
      <c r="H15" s="162" t="s">
        <v>69</v>
      </c>
      <c r="I15" s="61"/>
      <c r="J15" s="121"/>
      <c r="K15" s="137"/>
      <c r="L15" s="121"/>
      <c r="M15" s="137"/>
      <c r="N15" s="121"/>
      <c r="O15" s="139"/>
      <c r="P15" s="121"/>
      <c r="Q15" s="13"/>
      <c r="R15" s="130">
        <v>100000</v>
      </c>
      <c r="S15" s="141"/>
      <c r="T15" s="141"/>
      <c r="U15" s="141"/>
      <c r="V15" s="141"/>
      <c r="W15" s="140"/>
    </row>
    <row r="16" spans="1:23" s="119" customFormat="1" ht="17.100000000000001" customHeight="1" x14ac:dyDescent="0.15">
      <c r="A16" s="147" t="s">
        <v>14</v>
      </c>
      <c r="B16" s="147" t="s">
        <v>14</v>
      </c>
      <c r="C16" s="512"/>
      <c r="D16" s="472"/>
      <c r="E16" s="484"/>
      <c r="F16" s="473">
        <f>E16-D16</f>
        <v>0</v>
      </c>
      <c r="G16" s="136"/>
      <c r="H16" s="133" t="s">
        <v>3</v>
      </c>
      <c r="I16" s="133"/>
      <c r="J16" s="133"/>
      <c r="K16" s="135"/>
      <c r="L16" s="133"/>
      <c r="M16" s="135"/>
      <c r="N16" s="133"/>
      <c r="O16" s="133"/>
      <c r="P16" s="133"/>
      <c r="Q16" s="133"/>
      <c r="R16" s="142">
        <f>SUM(R15:R15)</f>
        <v>100000</v>
      </c>
      <c r="S16" s="141"/>
      <c r="T16" s="141">
        <v>100</v>
      </c>
      <c r="U16" s="141"/>
      <c r="V16" s="141"/>
      <c r="W16" s="140"/>
    </row>
    <row r="17" spans="1:23" s="119" customFormat="1" ht="17.100000000000001" customHeight="1" x14ac:dyDescent="0.15">
      <c r="A17" s="147" t="s">
        <v>14</v>
      </c>
      <c r="B17" s="147" t="s">
        <v>14</v>
      </c>
      <c r="C17" s="515" t="s">
        <v>23</v>
      </c>
      <c r="D17" s="475">
        <v>21</v>
      </c>
      <c r="E17" s="481">
        <f>ROUNDUP(R20/1000,)</f>
        <v>21</v>
      </c>
      <c r="F17" s="473">
        <f>E17-D17</f>
        <v>0</v>
      </c>
      <c r="G17" s="123"/>
      <c r="H17" s="499" t="s">
        <v>260</v>
      </c>
      <c r="I17" s="499"/>
      <c r="J17" s="121"/>
      <c r="K17" s="137" t="s">
        <v>4</v>
      </c>
      <c r="L17" s="131"/>
      <c r="M17" s="137"/>
      <c r="N17" s="121" t="s">
        <v>4</v>
      </c>
      <c r="O17" s="139" t="s">
        <v>4</v>
      </c>
      <c r="P17" s="131" t="s">
        <v>4</v>
      </c>
      <c r="Q17" s="49" t="s">
        <v>4</v>
      </c>
      <c r="R17" s="300">
        <f>하회원出!O190</f>
        <v>0</v>
      </c>
      <c r="S17" s="141"/>
      <c r="T17" s="141"/>
      <c r="U17" s="141"/>
      <c r="V17" s="141"/>
      <c r="W17" s="140"/>
    </row>
    <row r="18" spans="1:23" s="119" customFormat="1" ht="17.100000000000001" customHeight="1" x14ac:dyDescent="0.15">
      <c r="A18" s="147"/>
      <c r="B18" s="147"/>
      <c r="C18" s="540"/>
      <c r="D18" s="471"/>
      <c r="E18" s="471"/>
      <c r="F18" s="473"/>
      <c r="G18" s="131"/>
      <c r="H18" s="499" t="s">
        <v>261</v>
      </c>
      <c r="I18" s="499"/>
      <c r="J18" s="251"/>
      <c r="K18" s="251"/>
      <c r="L18" s="251"/>
      <c r="M18" s="251"/>
      <c r="N18" s="121"/>
      <c r="O18" s="139"/>
      <c r="P18" s="131"/>
      <c r="Q18" s="49"/>
      <c r="R18" s="300">
        <f>하회원出!O194</f>
        <v>0</v>
      </c>
      <c r="S18" s="141"/>
      <c r="T18" s="141"/>
      <c r="U18" s="141"/>
      <c r="V18" s="141"/>
      <c r="W18" s="140"/>
    </row>
    <row r="19" spans="1:23" s="119" customFormat="1" ht="17.100000000000001" customHeight="1" x14ac:dyDescent="0.15">
      <c r="A19" s="147"/>
      <c r="B19" s="147"/>
      <c r="C19" s="540"/>
      <c r="D19" s="471"/>
      <c r="E19" s="471"/>
      <c r="F19" s="473"/>
      <c r="G19" s="131"/>
      <c r="H19" s="499" t="s">
        <v>23</v>
      </c>
      <c r="I19" s="499"/>
      <c r="J19" s="251"/>
      <c r="K19" s="251"/>
      <c r="L19" s="251"/>
      <c r="M19" s="251"/>
      <c r="N19" s="121"/>
      <c r="O19" s="139"/>
      <c r="P19" s="131"/>
      <c r="Q19" s="49"/>
      <c r="R19" s="130">
        <v>21000</v>
      </c>
      <c r="S19" s="141"/>
      <c r="T19" s="141"/>
      <c r="U19" s="141"/>
      <c r="V19" s="141"/>
      <c r="W19" s="140"/>
    </row>
    <row r="20" spans="1:23" s="119" customFormat="1" ht="17.100000000000001" customHeight="1" x14ac:dyDescent="0.15">
      <c r="A20" s="148" t="s">
        <v>14</v>
      </c>
      <c r="B20" s="148" t="s">
        <v>14</v>
      </c>
      <c r="C20" s="512"/>
      <c r="D20" s="472"/>
      <c r="E20" s="484"/>
      <c r="F20" s="473">
        <f>E20-D20</f>
        <v>0</v>
      </c>
      <c r="G20" s="136"/>
      <c r="H20" s="133" t="s">
        <v>3</v>
      </c>
      <c r="I20" s="133"/>
      <c r="J20" s="133"/>
      <c r="K20" s="135"/>
      <c r="L20" s="133"/>
      <c r="M20" s="135"/>
      <c r="N20" s="133"/>
      <c r="O20" s="133"/>
      <c r="P20" s="133"/>
      <c r="Q20" s="133"/>
      <c r="R20" s="142">
        <f>SUM(R17:R19)</f>
        <v>21000</v>
      </c>
      <c r="S20" s="141"/>
      <c r="T20" s="141">
        <v>21</v>
      </c>
      <c r="U20" s="141"/>
      <c r="V20" s="141"/>
      <c r="W20" s="140"/>
    </row>
    <row r="21" spans="1:23" s="119" customFormat="1" ht="18" customHeight="1" x14ac:dyDescent="0.15">
      <c r="A21" s="17"/>
      <c r="B21" s="17"/>
      <c r="C21" s="17"/>
      <c r="D21" s="10"/>
      <c r="E21" s="10"/>
      <c r="F21" s="10"/>
      <c r="G21" s="1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57"/>
      <c r="S21" s="140"/>
      <c r="T21" s="140"/>
      <c r="U21" s="140"/>
      <c r="V21" s="140"/>
      <c r="W21" s="140"/>
    </row>
    <row r="22" spans="1:23" s="119" customFormat="1" ht="18" customHeight="1" x14ac:dyDescent="0.15">
      <c r="A22" s="17"/>
      <c r="B22" s="17"/>
      <c r="C22" s="17"/>
      <c r="D22" s="10"/>
      <c r="E22" s="10"/>
      <c r="F22" s="10"/>
      <c r="G22" s="10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57"/>
      <c r="S22" s="140"/>
      <c r="T22" s="140"/>
      <c r="U22" s="140"/>
      <c r="V22" s="140"/>
      <c r="W22" s="140"/>
    </row>
    <row r="23" spans="1:23" s="119" customFormat="1" ht="18" customHeight="1" x14ac:dyDescent="0.15">
      <c r="A23" s="17"/>
      <c r="B23" s="17"/>
      <c r="C23" s="17"/>
      <c r="D23" s="10"/>
      <c r="E23" s="10"/>
      <c r="F23" s="10"/>
      <c r="G23" s="10"/>
      <c r="H23" s="17"/>
      <c r="I23" s="32"/>
      <c r="J23" s="17"/>
      <c r="K23" s="17"/>
      <c r="L23" s="17"/>
      <c r="M23" s="17"/>
      <c r="N23" s="17"/>
      <c r="O23" s="17"/>
      <c r="P23" s="17"/>
      <c r="Q23" s="17"/>
      <c r="R23" s="57"/>
      <c r="S23" s="140"/>
      <c r="T23" s="140"/>
      <c r="U23" s="140"/>
      <c r="V23" s="140"/>
      <c r="W23" s="140"/>
    </row>
    <row r="24" spans="1:23" s="119" customFormat="1" ht="18" customHeight="1" x14ac:dyDescent="0.15">
      <c r="A24" s="17"/>
      <c r="B24" s="17"/>
      <c r="C24" s="17"/>
      <c r="D24" s="10"/>
      <c r="E24" s="10"/>
      <c r="F24" s="10"/>
      <c r="G24" s="10"/>
      <c r="H24" s="17"/>
      <c r="I24" s="32"/>
      <c r="J24" s="17"/>
      <c r="K24" s="17"/>
      <c r="L24" s="17"/>
      <c r="M24" s="17"/>
      <c r="N24" s="17"/>
      <c r="O24" s="17"/>
      <c r="P24" s="17"/>
      <c r="Q24" s="17"/>
      <c r="R24" s="173">
        <f>3598485-990000</f>
        <v>2608485</v>
      </c>
      <c r="S24" s="140"/>
      <c r="T24" s="140"/>
      <c r="U24" s="140"/>
      <c r="V24" s="140"/>
      <c r="W24" s="140"/>
    </row>
    <row r="25" spans="1:23" s="119" customFormat="1" ht="18" customHeight="1" x14ac:dyDescent="0.15">
      <c r="A25" s="17"/>
      <c r="B25" s="17"/>
      <c r="C25" s="17"/>
      <c r="D25" s="10"/>
      <c r="E25" s="10"/>
      <c r="F25" s="10"/>
      <c r="G25" s="10"/>
      <c r="H25" s="17"/>
      <c r="I25" s="32"/>
      <c r="J25" s="17"/>
      <c r="K25" s="17"/>
      <c r="L25" s="17"/>
      <c r="M25" s="17"/>
      <c r="N25" s="17"/>
      <c r="O25" s="17"/>
      <c r="P25" s="17"/>
      <c r="Q25" s="17"/>
      <c r="R25" s="173">
        <f>5170000-990000</f>
        <v>4180000</v>
      </c>
      <c r="S25" s="140"/>
      <c r="T25" s="140"/>
      <c r="U25" s="140"/>
      <c r="V25" s="140"/>
      <c r="W25" s="140"/>
    </row>
    <row r="26" spans="1:23" s="119" customFormat="1" ht="18" customHeight="1" x14ac:dyDescent="0.15">
      <c r="A26" s="17"/>
      <c r="B26" s="17"/>
      <c r="C26" s="17"/>
      <c r="D26" s="10"/>
      <c r="E26" s="10"/>
      <c r="F26" s="10"/>
      <c r="G26" s="10"/>
      <c r="H26" s="17"/>
      <c r="I26" s="32"/>
      <c r="J26" s="17"/>
      <c r="K26" s="17"/>
      <c r="L26" s="17"/>
      <c r="M26" s="17"/>
      <c r="N26" s="17"/>
      <c r="O26" s="17"/>
      <c r="P26" s="17"/>
      <c r="Q26" s="17"/>
      <c r="R26" s="173">
        <f>14355000+990000</f>
        <v>15345000</v>
      </c>
      <c r="S26" s="140"/>
      <c r="T26" s="140"/>
      <c r="U26" s="140"/>
      <c r="V26" s="140"/>
      <c r="W26" s="140"/>
    </row>
    <row r="27" spans="1:23" s="119" customFormat="1" ht="18" customHeight="1" x14ac:dyDescent="0.15">
      <c r="A27" s="17"/>
      <c r="B27" s="17"/>
      <c r="C27" s="17"/>
      <c r="D27" s="10"/>
      <c r="E27" s="10"/>
      <c r="F27" s="10"/>
      <c r="G27" s="1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3">
        <f>14355000+990000</f>
        <v>15345000</v>
      </c>
      <c r="S27" s="140"/>
      <c r="T27" s="140"/>
      <c r="U27" s="140"/>
      <c r="V27" s="140"/>
      <c r="W27" s="140"/>
    </row>
    <row r="28" spans="1:23" s="119" customFormat="1" ht="18" customHeight="1" x14ac:dyDescent="0.15">
      <c r="A28" s="17"/>
      <c r="B28" s="17"/>
      <c r="C28" s="17"/>
      <c r="D28" s="10"/>
      <c r="E28" s="10"/>
      <c r="F28" s="10"/>
      <c r="G28" s="10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57"/>
      <c r="S28" s="140"/>
      <c r="T28" s="140"/>
      <c r="U28" s="140"/>
      <c r="V28" s="140"/>
      <c r="W28" s="140"/>
    </row>
    <row r="29" spans="1:23" s="119" customFormat="1" ht="18" customHeight="1" x14ac:dyDescent="0.15">
      <c r="A29" s="17"/>
      <c r="B29" s="17"/>
      <c r="C29" s="17"/>
      <c r="D29" s="10"/>
      <c r="E29" s="10"/>
      <c r="F29" s="10"/>
      <c r="G29" s="1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57"/>
      <c r="S29" s="140"/>
      <c r="T29" s="140"/>
      <c r="U29" s="140"/>
      <c r="V29" s="140"/>
      <c r="W29" s="140"/>
    </row>
    <row r="30" spans="1:23" s="119" customFormat="1" ht="18" customHeight="1" x14ac:dyDescent="0.15">
      <c r="A30" s="17"/>
      <c r="B30" s="17"/>
      <c r="C30" s="17"/>
      <c r="D30" s="10"/>
      <c r="E30" s="10"/>
      <c r="F30" s="10"/>
      <c r="G30" s="10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57"/>
      <c r="S30" s="140"/>
      <c r="T30" s="140"/>
      <c r="U30" s="140"/>
      <c r="V30" s="140"/>
      <c r="W30" s="140"/>
    </row>
    <row r="31" spans="1:23" s="119" customFormat="1" ht="18" customHeight="1" x14ac:dyDescent="0.15">
      <c r="A31" s="17"/>
      <c r="B31" s="17"/>
      <c r="C31" s="17"/>
      <c r="D31" s="10"/>
      <c r="E31" s="10"/>
      <c r="F31" s="10"/>
      <c r="G31" s="10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57"/>
      <c r="S31" s="140"/>
      <c r="T31" s="140"/>
      <c r="U31" s="140"/>
      <c r="V31" s="140"/>
      <c r="W31" s="140"/>
    </row>
    <row r="32" spans="1:23" s="119" customFormat="1" ht="18" customHeight="1" x14ac:dyDescent="0.15">
      <c r="A32" s="17"/>
      <c r="B32" s="17"/>
      <c r="C32" s="17"/>
      <c r="D32" s="10"/>
      <c r="E32" s="10"/>
      <c r="F32" s="10"/>
      <c r="G32" s="10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57"/>
      <c r="S32" s="140"/>
      <c r="T32" s="140"/>
      <c r="U32" s="140"/>
      <c r="V32" s="140"/>
      <c r="W32" s="140"/>
    </row>
    <row r="33" spans="1:23" s="119" customFormat="1" ht="18" customHeight="1" x14ac:dyDescent="0.15">
      <c r="A33" s="17"/>
      <c r="B33" s="17"/>
      <c r="C33" s="17"/>
      <c r="D33" s="10"/>
      <c r="E33" s="10"/>
      <c r="F33" s="10"/>
      <c r="G33" s="1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57"/>
      <c r="S33" s="140"/>
      <c r="T33" s="140"/>
      <c r="U33" s="140"/>
      <c r="V33" s="140"/>
      <c r="W33" s="140"/>
    </row>
    <row r="34" spans="1:23" s="119" customFormat="1" ht="18" customHeight="1" x14ac:dyDescent="0.15">
      <c r="A34" s="17"/>
      <c r="B34" s="17"/>
      <c r="C34" s="17"/>
      <c r="D34" s="10"/>
      <c r="E34" s="10"/>
      <c r="F34" s="10"/>
      <c r="G34" s="1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57"/>
      <c r="S34" s="140"/>
      <c r="T34" s="140"/>
      <c r="U34" s="140"/>
      <c r="V34" s="140"/>
      <c r="W34" s="140"/>
    </row>
    <row r="35" spans="1:23" s="119" customFormat="1" ht="18" customHeight="1" x14ac:dyDescent="0.15">
      <c r="A35" s="17"/>
      <c r="B35" s="17"/>
      <c r="C35" s="17"/>
      <c r="D35" s="10"/>
      <c r="E35" s="10"/>
      <c r="F35" s="10"/>
      <c r="G35" s="10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57"/>
      <c r="S35" s="140"/>
      <c r="T35" s="140"/>
      <c r="U35" s="140"/>
      <c r="V35" s="140"/>
      <c r="W35" s="140"/>
    </row>
    <row r="36" spans="1:23" s="119" customFormat="1" ht="18" customHeight="1" x14ac:dyDescent="0.15">
      <c r="A36" s="17"/>
      <c r="B36" s="17"/>
      <c r="C36" s="17"/>
      <c r="D36" s="10"/>
      <c r="E36" s="10"/>
      <c r="F36" s="10"/>
      <c r="G36" s="1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57"/>
      <c r="S36" s="140"/>
      <c r="T36" s="140"/>
      <c r="U36" s="140"/>
      <c r="V36" s="140"/>
      <c r="W36" s="140"/>
    </row>
    <row r="37" spans="1:23" s="119" customFormat="1" ht="18" customHeight="1" x14ac:dyDescent="0.15">
      <c r="A37" s="17"/>
      <c r="B37" s="17"/>
      <c r="C37" s="17"/>
      <c r="D37" s="10"/>
      <c r="E37" s="10"/>
      <c r="F37" s="10"/>
      <c r="G37" s="10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57"/>
      <c r="S37" s="140"/>
      <c r="T37" s="140"/>
      <c r="U37" s="140"/>
      <c r="V37" s="140"/>
      <c r="W37" s="140"/>
    </row>
    <row r="38" spans="1:23" s="119" customFormat="1" ht="18" customHeight="1" x14ac:dyDescent="0.15">
      <c r="A38" s="17"/>
      <c r="B38" s="17"/>
      <c r="C38" s="17"/>
      <c r="D38" s="10"/>
      <c r="E38" s="10"/>
      <c r="F38" s="10"/>
      <c r="G38" s="10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7"/>
      <c r="S38" s="140"/>
      <c r="T38" s="140"/>
      <c r="U38" s="140"/>
      <c r="V38" s="140"/>
      <c r="W38" s="140"/>
    </row>
    <row r="39" spans="1:23" s="119" customFormat="1" ht="18" customHeight="1" x14ac:dyDescent="0.15">
      <c r="A39" s="17"/>
      <c r="B39" s="17"/>
      <c r="C39" s="17"/>
      <c r="D39" s="10"/>
      <c r="E39" s="10"/>
      <c r="F39" s="10"/>
      <c r="G39" s="10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57"/>
      <c r="S39" s="140"/>
      <c r="T39" s="140"/>
      <c r="U39" s="140"/>
      <c r="V39" s="140"/>
      <c r="W39" s="140"/>
    </row>
    <row r="40" spans="1:23" s="119" customFormat="1" ht="18" customHeight="1" x14ac:dyDescent="0.15">
      <c r="A40" s="17"/>
      <c r="B40" s="17"/>
      <c r="C40" s="17"/>
      <c r="D40" s="10"/>
      <c r="E40" s="10"/>
      <c r="F40" s="10"/>
      <c r="G40" s="10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57"/>
      <c r="S40" s="140"/>
      <c r="T40" s="140"/>
      <c r="U40" s="140"/>
      <c r="V40" s="140"/>
      <c r="W40" s="140"/>
    </row>
    <row r="41" spans="1:23" s="119" customFormat="1" ht="18" customHeight="1" x14ac:dyDescent="0.15">
      <c r="A41" s="17"/>
      <c r="B41" s="17"/>
      <c r="C41" s="17"/>
      <c r="D41" s="10"/>
      <c r="E41" s="10"/>
      <c r="F41" s="10"/>
      <c r="G41" s="1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7"/>
      <c r="S41" s="140"/>
      <c r="T41" s="140"/>
      <c r="U41" s="140"/>
      <c r="V41" s="140"/>
      <c r="W41" s="140"/>
    </row>
    <row r="42" spans="1:23" s="119" customFormat="1" ht="18" customHeight="1" x14ac:dyDescent="0.15">
      <c r="A42" s="17"/>
      <c r="B42" s="17"/>
      <c r="C42" s="17"/>
      <c r="D42" s="10"/>
      <c r="E42" s="10"/>
      <c r="F42" s="10"/>
      <c r="G42" s="10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57"/>
      <c r="S42" s="140"/>
      <c r="T42" s="140"/>
      <c r="U42" s="140"/>
      <c r="V42" s="140"/>
      <c r="W42" s="140"/>
    </row>
    <row r="43" spans="1:23" s="119" customFormat="1" ht="18" customHeight="1" x14ac:dyDescent="0.15">
      <c r="A43" s="17"/>
      <c r="B43" s="17"/>
      <c r="C43" s="17"/>
      <c r="D43" s="10"/>
      <c r="E43" s="10"/>
      <c r="F43" s="10"/>
      <c r="G43" s="10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57"/>
      <c r="S43" s="140"/>
      <c r="T43" s="140"/>
      <c r="U43" s="140"/>
      <c r="V43" s="140"/>
      <c r="W43" s="140"/>
    </row>
    <row r="44" spans="1:23" s="119" customFormat="1" ht="18" customHeight="1" x14ac:dyDescent="0.15">
      <c r="A44" s="17"/>
      <c r="B44" s="17"/>
      <c r="C44" s="17"/>
      <c r="D44" s="10"/>
      <c r="E44" s="10"/>
      <c r="F44" s="10"/>
      <c r="G44" s="1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57"/>
      <c r="S44" s="140"/>
      <c r="T44" s="140"/>
      <c r="U44" s="140"/>
      <c r="V44" s="140"/>
      <c r="W44" s="140"/>
    </row>
    <row r="45" spans="1:23" s="119" customFormat="1" ht="18" customHeight="1" x14ac:dyDescent="0.15">
      <c r="A45" s="17"/>
      <c r="B45" s="17"/>
      <c r="C45" s="17"/>
      <c r="D45" s="10"/>
      <c r="E45" s="10"/>
      <c r="F45" s="10"/>
      <c r="G45" s="1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57"/>
      <c r="S45" s="140"/>
      <c r="T45" s="140"/>
      <c r="U45" s="140"/>
      <c r="V45" s="140"/>
      <c r="W45" s="140"/>
    </row>
    <row r="46" spans="1:23" s="119" customFormat="1" ht="18" customHeight="1" x14ac:dyDescent="0.15">
      <c r="A46" s="17"/>
      <c r="B46" s="17"/>
      <c r="C46" s="17"/>
      <c r="D46" s="10"/>
      <c r="E46" s="10"/>
      <c r="F46" s="10"/>
      <c r="G46" s="1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57"/>
      <c r="S46" s="140"/>
      <c r="T46" s="140"/>
      <c r="U46" s="140"/>
      <c r="V46" s="140"/>
      <c r="W46" s="140"/>
    </row>
    <row r="47" spans="1:23" s="119" customFormat="1" ht="18" customHeight="1" x14ac:dyDescent="0.15">
      <c r="A47" s="17"/>
      <c r="B47" s="17"/>
      <c r="C47" s="17"/>
      <c r="D47" s="10"/>
      <c r="E47" s="10"/>
      <c r="F47" s="10"/>
      <c r="G47" s="1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57"/>
      <c r="S47" s="140"/>
      <c r="T47" s="140"/>
      <c r="U47" s="140"/>
      <c r="V47" s="140"/>
      <c r="W47" s="140"/>
    </row>
    <row r="48" spans="1:23" s="119" customFormat="1" ht="18" customHeight="1" x14ac:dyDescent="0.15">
      <c r="A48" s="17"/>
      <c r="B48" s="17"/>
      <c r="C48" s="17"/>
      <c r="D48" s="10"/>
      <c r="E48" s="10"/>
      <c r="F48" s="10"/>
      <c r="G48" s="1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57"/>
      <c r="S48" s="140"/>
      <c r="T48" s="140"/>
      <c r="U48" s="140"/>
      <c r="V48" s="140"/>
      <c r="W48" s="140"/>
    </row>
    <row r="49" spans="1:23" s="119" customFormat="1" ht="18" customHeight="1" x14ac:dyDescent="0.15">
      <c r="A49" s="17"/>
      <c r="B49" s="17"/>
      <c r="C49" s="17"/>
      <c r="D49" s="10"/>
      <c r="E49" s="10"/>
      <c r="F49" s="10"/>
      <c r="G49" s="10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57"/>
      <c r="S49" s="140"/>
      <c r="T49" s="140"/>
      <c r="U49" s="140"/>
      <c r="V49" s="140"/>
      <c r="W49" s="140"/>
    </row>
    <row r="50" spans="1:23" s="119" customFormat="1" ht="18" customHeight="1" x14ac:dyDescent="0.15">
      <c r="A50" s="17"/>
      <c r="B50" s="17"/>
      <c r="C50" s="17"/>
      <c r="D50" s="10"/>
      <c r="E50" s="10"/>
      <c r="F50" s="10"/>
      <c r="G50" s="1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57"/>
      <c r="S50" s="140"/>
      <c r="T50" s="140"/>
      <c r="U50" s="140"/>
      <c r="V50" s="140"/>
      <c r="W50" s="140"/>
    </row>
    <row r="51" spans="1:23" s="119" customFormat="1" ht="18" customHeight="1" x14ac:dyDescent="0.15">
      <c r="A51" s="17"/>
      <c r="B51" s="17"/>
      <c r="C51" s="17"/>
      <c r="D51" s="10"/>
      <c r="E51" s="10"/>
      <c r="F51" s="10"/>
      <c r="G51" s="10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57"/>
      <c r="S51" s="140"/>
      <c r="T51" s="140"/>
      <c r="U51" s="140"/>
      <c r="V51" s="140"/>
      <c r="W51" s="140"/>
    </row>
    <row r="52" spans="1:23" s="119" customFormat="1" ht="18" customHeight="1" x14ac:dyDescent="0.15">
      <c r="A52" s="17"/>
      <c r="B52" s="17"/>
      <c r="C52" s="17"/>
      <c r="D52" s="10"/>
      <c r="E52" s="10"/>
      <c r="F52" s="10"/>
      <c r="G52" s="10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57"/>
      <c r="S52" s="140"/>
      <c r="T52" s="140"/>
      <c r="U52" s="140"/>
      <c r="V52" s="140"/>
      <c r="W52" s="140"/>
    </row>
    <row r="53" spans="1:23" s="119" customFormat="1" ht="18" customHeight="1" x14ac:dyDescent="0.15">
      <c r="A53" s="17"/>
      <c r="B53" s="17"/>
      <c r="C53" s="17"/>
      <c r="D53" s="10"/>
      <c r="E53" s="10"/>
      <c r="F53" s="10"/>
      <c r="G53" s="10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57"/>
      <c r="S53" s="140"/>
      <c r="T53" s="140"/>
      <c r="U53" s="140"/>
      <c r="V53" s="140"/>
      <c r="W53" s="140"/>
    </row>
    <row r="54" spans="1:23" s="119" customFormat="1" ht="18" customHeight="1" x14ac:dyDescent="0.15">
      <c r="A54" s="17"/>
      <c r="B54" s="17"/>
      <c r="C54" s="17"/>
      <c r="D54" s="10"/>
      <c r="E54" s="10"/>
      <c r="F54" s="10"/>
      <c r="G54" s="10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57"/>
      <c r="S54" s="140"/>
      <c r="T54" s="140"/>
      <c r="U54" s="140"/>
      <c r="V54" s="140"/>
      <c r="W54" s="140"/>
    </row>
    <row r="55" spans="1:23" s="119" customFormat="1" ht="18" customHeight="1" x14ac:dyDescent="0.15">
      <c r="A55" s="17"/>
      <c r="B55" s="17"/>
      <c r="C55" s="17"/>
      <c r="D55" s="10"/>
      <c r="E55" s="10"/>
      <c r="F55" s="10"/>
      <c r="G55" s="10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57"/>
      <c r="S55" s="140"/>
      <c r="T55" s="140"/>
      <c r="U55" s="140"/>
      <c r="V55" s="140"/>
      <c r="W55" s="140"/>
    </row>
    <row r="56" spans="1:23" s="119" customFormat="1" ht="18" customHeight="1" x14ac:dyDescent="0.15">
      <c r="A56" s="17"/>
      <c r="B56" s="17"/>
      <c r="C56" s="17"/>
      <c r="D56" s="10"/>
      <c r="E56" s="10"/>
      <c r="F56" s="10"/>
      <c r="G56" s="10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7"/>
      <c r="S56" s="140"/>
      <c r="T56" s="140"/>
      <c r="U56" s="140"/>
      <c r="V56" s="140"/>
      <c r="W56" s="140"/>
    </row>
    <row r="57" spans="1:23" s="119" customFormat="1" ht="18" customHeight="1" x14ac:dyDescent="0.15">
      <c r="A57" s="17"/>
      <c r="B57" s="17"/>
      <c r="C57" s="17"/>
      <c r="D57" s="10"/>
      <c r="E57" s="10"/>
      <c r="F57" s="10"/>
      <c r="G57" s="10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7"/>
      <c r="S57" s="140"/>
      <c r="T57" s="140"/>
      <c r="U57" s="140"/>
      <c r="V57" s="140"/>
      <c r="W57" s="140"/>
    </row>
    <row r="58" spans="1:23" s="119" customFormat="1" ht="18" customHeight="1" x14ac:dyDescent="0.15">
      <c r="A58" s="17"/>
      <c r="B58" s="17"/>
      <c r="C58" s="17"/>
      <c r="D58" s="10"/>
      <c r="E58" s="10"/>
      <c r="F58" s="10"/>
      <c r="G58" s="10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57"/>
      <c r="S58" s="140"/>
      <c r="T58" s="140"/>
      <c r="U58" s="140"/>
      <c r="V58" s="140"/>
      <c r="W58" s="140"/>
    </row>
    <row r="59" spans="1:23" s="119" customFormat="1" ht="18" customHeight="1" x14ac:dyDescent="0.15">
      <c r="A59" s="17"/>
      <c r="B59" s="17"/>
      <c r="C59" s="17"/>
      <c r="D59" s="10"/>
      <c r="E59" s="10"/>
      <c r="F59" s="10"/>
      <c r="G59" s="10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7"/>
      <c r="S59" s="140"/>
      <c r="T59" s="140"/>
      <c r="U59" s="140"/>
      <c r="V59" s="140"/>
      <c r="W59" s="140"/>
    </row>
    <row r="60" spans="1:23" s="119" customFormat="1" ht="18" customHeight="1" x14ac:dyDescent="0.15">
      <c r="A60" s="17"/>
      <c r="B60" s="17"/>
      <c r="C60" s="17"/>
      <c r="D60" s="10"/>
      <c r="E60" s="10"/>
      <c r="F60" s="10"/>
      <c r="G60" s="10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57"/>
      <c r="S60" s="140"/>
      <c r="T60" s="140"/>
      <c r="U60" s="140"/>
      <c r="V60" s="140"/>
      <c r="W60" s="140"/>
    </row>
    <row r="61" spans="1:23" s="119" customFormat="1" ht="18" customHeight="1" x14ac:dyDescent="0.15">
      <c r="A61" s="17"/>
      <c r="B61" s="17"/>
      <c r="C61" s="17"/>
      <c r="D61" s="10"/>
      <c r="E61" s="10"/>
      <c r="F61" s="10"/>
      <c r="G61" s="10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57"/>
      <c r="S61" s="140"/>
      <c r="T61" s="140"/>
      <c r="U61" s="140"/>
      <c r="V61" s="140"/>
      <c r="W61" s="140"/>
    </row>
    <row r="62" spans="1:23" s="119" customFormat="1" ht="18" customHeight="1" x14ac:dyDescent="0.15">
      <c r="A62" s="17"/>
      <c r="B62" s="17"/>
      <c r="C62" s="17"/>
      <c r="D62" s="10"/>
      <c r="E62" s="10"/>
      <c r="F62" s="10"/>
      <c r="G62" s="10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57"/>
      <c r="S62" s="140"/>
      <c r="T62" s="140"/>
      <c r="U62" s="140"/>
      <c r="V62" s="140"/>
      <c r="W62" s="140"/>
    </row>
    <row r="63" spans="1:23" ht="18" customHeight="1" x14ac:dyDescent="0.15">
      <c r="A63" s="3"/>
      <c r="B63" s="3"/>
      <c r="C63" s="3"/>
      <c r="D63" s="5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6"/>
    </row>
    <row r="64" spans="1:23" ht="18" customHeight="1" x14ac:dyDescent="0.15">
      <c r="A64" s="3"/>
      <c r="B64" s="3"/>
      <c r="C64" s="3"/>
      <c r="D64" s="5"/>
      <c r="E64" s="5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6"/>
    </row>
    <row r="65" spans="1:18" ht="18" customHeight="1" x14ac:dyDescent="0.15">
      <c r="A65" s="3"/>
      <c r="B65" s="3"/>
      <c r="C65" s="3"/>
      <c r="D65" s="5"/>
      <c r="E65" s="5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6"/>
    </row>
    <row r="66" spans="1:18" ht="18" customHeight="1" x14ac:dyDescent="0.15">
      <c r="A66" s="3"/>
      <c r="B66" s="3"/>
      <c r="C66" s="3"/>
      <c r="D66" s="5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6"/>
    </row>
    <row r="67" spans="1:18" ht="18" customHeight="1" x14ac:dyDescent="0.15">
      <c r="A67" s="3"/>
      <c r="B67" s="3"/>
      <c r="C67" s="3"/>
      <c r="D67" s="5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6"/>
    </row>
    <row r="68" spans="1:18" ht="18" customHeight="1" x14ac:dyDescent="0.15">
      <c r="A68" s="3"/>
      <c r="B68" s="3"/>
      <c r="C68" s="3"/>
      <c r="D68" s="5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6"/>
    </row>
    <row r="69" spans="1:18" ht="18" customHeight="1" x14ac:dyDescent="0.15">
      <c r="A69" s="3"/>
      <c r="B69" s="3"/>
      <c r="C69" s="3"/>
      <c r="D69" s="5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6"/>
    </row>
    <row r="70" spans="1:18" ht="18" customHeight="1" x14ac:dyDescent="0.15">
      <c r="A70" s="3"/>
      <c r="B70" s="3"/>
      <c r="C70" s="3"/>
      <c r="D70" s="5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6"/>
    </row>
    <row r="71" spans="1:18" ht="18" customHeight="1" x14ac:dyDescent="0.15">
      <c r="A71" s="3"/>
      <c r="B71" s="3"/>
      <c r="C71" s="3"/>
      <c r="D71" s="5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6"/>
    </row>
    <row r="72" spans="1:18" s="26" customFormat="1" ht="18" customHeight="1" x14ac:dyDescent="0.15">
      <c r="A72" s="3"/>
      <c r="B72" s="3"/>
      <c r="C72" s="3"/>
      <c r="D72" s="5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6"/>
    </row>
    <row r="73" spans="1:18" s="26" customFormat="1" ht="18" customHeight="1" x14ac:dyDescent="0.15">
      <c r="A73" s="3"/>
      <c r="B73" s="3"/>
      <c r="C73" s="3"/>
      <c r="D73" s="5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6"/>
    </row>
    <row r="74" spans="1:18" s="26" customFormat="1" ht="18" customHeight="1" x14ac:dyDescent="0.15">
      <c r="A74" s="3"/>
      <c r="B74" s="3"/>
      <c r="C74" s="3"/>
      <c r="D74" s="5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6"/>
    </row>
    <row r="75" spans="1:18" s="26" customFormat="1" ht="18" customHeight="1" x14ac:dyDescent="0.15">
      <c r="A75" s="3"/>
      <c r="B75" s="3"/>
      <c r="C75" s="3"/>
      <c r="D75" s="5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6"/>
    </row>
    <row r="76" spans="1:18" s="26" customFormat="1" ht="15" customHeight="1" x14ac:dyDescent="0.15">
      <c r="A76" s="3"/>
      <c r="B76" s="3"/>
      <c r="C76" s="3"/>
      <c r="D76" s="5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6"/>
    </row>
    <row r="77" spans="1:18" s="26" customFormat="1" ht="15" customHeight="1" x14ac:dyDescent="0.15">
      <c r="A77" s="3"/>
      <c r="B77" s="3"/>
      <c r="C77" s="3"/>
      <c r="D77" s="5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6"/>
    </row>
    <row r="78" spans="1:18" s="26" customFormat="1" ht="15" customHeight="1" x14ac:dyDescent="0.15">
      <c r="A78" s="3"/>
      <c r="B78" s="3"/>
      <c r="C78" s="3"/>
      <c r="D78" s="5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6"/>
    </row>
    <row r="79" spans="1:18" s="26" customFormat="1" ht="15" customHeight="1" x14ac:dyDescent="0.15">
      <c r="A79" s="3"/>
      <c r="B79" s="3"/>
      <c r="C79" s="3"/>
      <c r="D79" s="5"/>
      <c r="E79" s="5"/>
      <c r="F79" s="5"/>
      <c r="G79" s="5"/>
      <c r="H79" s="3" t="s">
        <v>94</v>
      </c>
      <c r="I79" s="3"/>
      <c r="J79" s="3"/>
      <c r="K79" s="3"/>
      <c r="L79" s="3"/>
      <c r="M79" s="3"/>
      <c r="N79" s="3">
        <v>700000</v>
      </c>
      <c r="O79" s="3"/>
      <c r="P79" s="3"/>
      <c r="Q79" s="3"/>
      <c r="R79" s="6"/>
    </row>
    <row r="80" spans="1:18" s="26" customFormat="1" ht="15" customHeight="1" x14ac:dyDescent="0.15">
      <c r="A80" s="3"/>
      <c r="B80" s="3"/>
      <c r="C80" s="3"/>
      <c r="D80" s="5"/>
      <c r="E80" s="5"/>
      <c r="F80" s="5"/>
      <c r="G80" s="5"/>
      <c r="H80" s="3"/>
      <c r="I80" s="3"/>
      <c r="J80" s="3"/>
      <c r="K80" s="3"/>
      <c r="L80" s="3"/>
      <c r="M80" s="3"/>
      <c r="N80" s="3">
        <f>SUM(N74:N79)</f>
        <v>700000</v>
      </c>
      <c r="O80" s="3"/>
      <c r="P80" s="3"/>
      <c r="Q80" s="3"/>
      <c r="R80" s="6"/>
    </row>
    <row r="81" spans="1:18" s="26" customFormat="1" ht="15" customHeight="1" x14ac:dyDescent="0.15">
      <c r="A81" s="3"/>
      <c r="B81" s="3"/>
      <c r="C81" s="3"/>
      <c r="D81" s="5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6"/>
    </row>
    <row r="82" spans="1:18" s="26" customFormat="1" ht="15" customHeight="1" x14ac:dyDescent="0.15">
      <c r="A82" s="3"/>
      <c r="B82" s="3"/>
      <c r="C82" s="3"/>
      <c r="D82" s="5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6"/>
    </row>
    <row r="83" spans="1:18" s="26" customFormat="1" ht="15" customHeight="1" x14ac:dyDescent="0.15">
      <c r="A83" s="3"/>
      <c r="B83" s="3"/>
      <c r="C83" s="3"/>
      <c r="D83" s="5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6"/>
    </row>
    <row r="84" spans="1:18" s="26" customFormat="1" ht="15" customHeight="1" x14ac:dyDescent="0.15">
      <c r="A84" s="3"/>
      <c r="B84" s="3"/>
      <c r="C84" s="3"/>
      <c r="D84" s="5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6"/>
    </row>
    <row r="85" spans="1:18" s="26" customFormat="1" ht="15" customHeight="1" x14ac:dyDescent="0.15">
      <c r="A85" s="3"/>
      <c r="B85" s="3"/>
      <c r="C85" s="3"/>
      <c r="D85" s="5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6"/>
    </row>
    <row r="86" spans="1:18" s="26" customFormat="1" ht="15" customHeight="1" x14ac:dyDescent="0.15">
      <c r="A86" s="3"/>
      <c r="B86" s="3"/>
      <c r="C86" s="3"/>
      <c r="D86" s="5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6"/>
    </row>
    <row r="87" spans="1:18" s="26" customFormat="1" ht="15" customHeight="1" x14ac:dyDescent="0.15">
      <c r="A87" s="3"/>
      <c r="B87" s="3"/>
      <c r="C87" s="3"/>
      <c r="D87" s="5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6"/>
    </row>
    <row r="88" spans="1:18" s="26" customFormat="1" ht="15" customHeight="1" x14ac:dyDescent="0.15">
      <c r="A88" s="3"/>
      <c r="B88" s="3"/>
      <c r="C88" s="3"/>
      <c r="D88" s="5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6"/>
    </row>
    <row r="89" spans="1:18" s="26" customFormat="1" ht="15" customHeight="1" x14ac:dyDescent="0.15">
      <c r="A89" s="3"/>
      <c r="B89" s="3"/>
      <c r="C89" s="3"/>
      <c r="D89" s="5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6"/>
    </row>
    <row r="90" spans="1:18" s="26" customFormat="1" ht="15" customHeight="1" x14ac:dyDescent="0.15">
      <c r="A90" s="3"/>
      <c r="B90" s="3"/>
      <c r="C90" s="3"/>
      <c r="D90" s="5"/>
      <c r="E90" s="5"/>
      <c r="F90" s="5"/>
      <c r="G90" s="5"/>
      <c r="H90" s="3"/>
      <c r="I90" s="3"/>
      <c r="J90" s="3"/>
      <c r="K90" s="3"/>
      <c r="L90" s="3"/>
      <c r="M90" s="3"/>
      <c r="N90" s="3">
        <v>14300000</v>
      </c>
      <c r="O90" s="3"/>
      <c r="P90" s="3"/>
      <c r="Q90" s="3"/>
      <c r="R90" s="6"/>
    </row>
    <row r="91" spans="1:18" s="26" customFormat="1" ht="15" customHeight="1" x14ac:dyDescent="0.15">
      <c r="A91" s="3"/>
      <c r="B91" s="3"/>
      <c r="C91" s="3"/>
      <c r="D91" s="5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6"/>
    </row>
    <row r="92" spans="1:18" s="26" customFormat="1" ht="15" customHeight="1" x14ac:dyDescent="0.15">
      <c r="A92" s="3"/>
      <c r="B92" s="3"/>
      <c r="C92" s="3"/>
      <c r="D92" s="5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6"/>
    </row>
    <row r="93" spans="1:18" s="26" customFormat="1" ht="15" customHeight="1" x14ac:dyDescent="0.15">
      <c r="A93" s="3"/>
      <c r="B93" s="3"/>
      <c r="C93" s="3"/>
      <c r="D93" s="5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6"/>
    </row>
    <row r="94" spans="1:18" s="26" customFormat="1" ht="15" customHeight="1" x14ac:dyDescent="0.15">
      <c r="A94" s="3"/>
      <c r="B94" s="3"/>
      <c r="C94" s="3"/>
      <c r="D94" s="5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6"/>
    </row>
    <row r="95" spans="1:18" s="26" customFormat="1" ht="15" customHeight="1" x14ac:dyDescent="0.15">
      <c r="A95" s="3"/>
      <c r="B95" s="3"/>
      <c r="C95" s="3"/>
      <c r="D95" s="5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6"/>
    </row>
    <row r="96" spans="1:18" s="26" customFormat="1" ht="15" customHeight="1" x14ac:dyDescent="0.15">
      <c r="A96" s="3"/>
      <c r="B96" s="3"/>
      <c r="C96" s="3"/>
      <c r="D96" s="5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6"/>
    </row>
    <row r="97" spans="1:18" s="26" customFormat="1" ht="15" customHeight="1" x14ac:dyDescent="0.15">
      <c r="A97" s="3"/>
      <c r="B97" s="3"/>
      <c r="C97" s="3"/>
      <c r="D97" s="5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6"/>
    </row>
    <row r="98" spans="1:18" s="26" customFormat="1" ht="15" customHeight="1" x14ac:dyDescent="0.15">
      <c r="A98" s="3"/>
      <c r="B98" s="3"/>
      <c r="C98" s="3"/>
      <c r="D98" s="5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6"/>
    </row>
    <row r="99" spans="1:18" s="26" customFormat="1" ht="15" customHeight="1" x14ac:dyDescent="0.15">
      <c r="A99" s="3"/>
      <c r="B99" s="3"/>
      <c r="C99" s="3"/>
      <c r="D99" s="5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6"/>
    </row>
    <row r="100" spans="1:18" s="26" customFormat="1" ht="15" customHeight="1" x14ac:dyDescent="0.15">
      <c r="A100" s="3"/>
      <c r="B100" s="3"/>
      <c r="C100" s="3"/>
      <c r="D100" s="5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6"/>
    </row>
    <row r="101" spans="1:18" s="26" customFormat="1" ht="15" customHeight="1" x14ac:dyDescent="0.15">
      <c r="A101" s="3"/>
      <c r="B101" s="3"/>
      <c r="C101" s="3"/>
      <c r="D101" s="5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6"/>
    </row>
    <row r="102" spans="1:18" s="26" customFormat="1" ht="15" customHeight="1" x14ac:dyDescent="0.15">
      <c r="A102" s="3"/>
      <c r="B102" s="3"/>
      <c r="C102" s="3"/>
      <c r="D102" s="5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6"/>
    </row>
    <row r="103" spans="1:18" s="26" customFormat="1" ht="15" customHeight="1" x14ac:dyDescent="0.15">
      <c r="A103" s="3"/>
      <c r="B103" s="3"/>
      <c r="C103" s="3"/>
      <c r="D103" s="5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6"/>
    </row>
    <row r="104" spans="1:18" s="26" customFormat="1" ht="15" customHeight="1" x14ac:dyDescent="0.15">
      <c r="A104" s="3"/>
      <c r="B104" s="3"/>
      <c r="C104" s="3"/>
      <c r="D104" s="5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6"/>
    </row>
    <row r="105" spans="1:18" s="26" customFormat="1" ht="15" customHeight="1" x14ac:dyDescent="0.15">
      <c r="A105" s="3"/>
      <c r="B105" s="3"/>
      <c r="C105" s="3"/>
      <c r="D105" s="5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6"/>
    </row>
    <row r="106" spans="1:18" s="26" customFormat="1" ht="15" customHeight="1" x14ac:dyDescent="0.15">
      <c r="A106" s="3"/>
      <c r="B106" s="3"/>
      <c r="C106" s="3"/>
      <c r="D106" s="5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6"/>
    </row>
    <row r="107" spans="1:18" s="26" customFormat="1" ht="15" customHeight="1" x14ac:dyDescent="0.15">
      <c r="A107" s="3"/>
      <c r="B107" s="3"/>
      <c r="C107" s="3"/>
      <c r="D107" s="5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6"/>
    </row>
    <row r="108" spans="1:18" s="26" customFormat="1" ht="15" customHeight="1" x14ac:dyDescent="0.15">
      <c r="A108" s="3"/>
      <c r="B108" s="3"/>
      <c r="C108" s="3"/>
      <c r="D108" s="5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6"/>
    </row>
    <row r="109" spans="1:18" s="26" customFormat="1" ht="15" customHeight="1" x14ac:dyDescent="0.15">
      <c r="A109" s="3"/>
      <c r="B109" s="3"/>
      <c r="C109" s="3"/>
      <c r="D109" s="5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6"/>
    </row>
    <row r="110" spans="1:18" s="26" customFormat="1" ht="15" customHeight="1" x14ac:dyDescent="0.15">
      <c r="A110" s="3"/>
      <c r="B110" s="3"/>
      <c r="C110" s="3"/>
      <c r="D110" s="5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6"/>
    </row>
    <row r="111" spans="1:18" s="26" customFormat="1" ht="15" customHeight="1" x14ac:dyDescent="0.15">
      <c r="A111" s="3"/>
      <c r="B111" s="3"/>
      <c r="C111" s="3"/>
      <c r="D111" s="5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6"/>
    </row>
    <row r="112" spans="1:18" s="26" customFormat="1" ht="15" customHeight="1" x14ac:dyDescent="0.15">
      <c r="A112" s="3"/>
      <c r="B112" s="3"/>
      <c r="C112" s="3"/>
      <c r="D112" s="5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6"/>
    </row>
    <row r="113" spans="1:18" s="26" customFormat="1" ht="15" customHeight="1" x14ac:dyDescent="0.15">
      <c r="A113" s="3"/>
      <c r="B113" s="3"/>
      <c r="C113" s="3"/>
      <c r="D113" s="5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6"/>
    </row>
    <row r="114" spans="1:18" s="26" customFormat="1" ht="15" customHeight="1" x14ac:dyDescent="0.15">
      <c r="A114" s="3"/>
      <c r="B114" s="3"/>
      <c r="C114" s="3"/>
      <c r="D114" s="5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6"/>
    </row>
    <row r="115" spans="1:18" s="26" customFormat="1" ht="15" customHeight="1" x14ac:dyDescent="0.15">
      <c r="A115" s="3"/>
      <c r="B115" s="3"/>
      <c r="C115" s="3"/>
      <c r="D115" s="5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6"/>
    </row>
    <row r="116" spans="1:18" s="26" customFormat="1" ht="15" customHeight="1" x14ac:dyDescent="0.15">
      <c r="A116" s="3"/>
      <c r="B116" s="3"/>
      <c r="C116" s="3"/>
      <c r="D116" s="5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6"/>
    </row>
    <row r="117" spans="1:18" s="26" customFormat="1" ht="15" customHeight="1" x14ac:dyDescent="0.15">
      <c r="A117" s="3"/>
      <c r="B117" s="3"/>
      <c r="C117" s="3"/>
      <c r="D117" s="5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6"/>
    </row>
    <row r="118" spans="1:18" s="26" customFormat="1" ht="15" customHeight="1" x14ac:dyDescent="0.15">
      <c r="A118" s="3"/>
      <c r="B118" s="3"/>
      <c r="C118" s="3"/>
      <c r="D118" s="5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6"/>
    </row>
    <row r="119" spans="1:18" s="26" customFormat="1" ht="15" customHeight="1" x14ac:dyDescent="0.15">
      <c r="A119" s="3"/>
      <c r="B119" s="3"/>
      <c r="C119" s="3"/>
      <c r="D119" s="5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6"/>
    </row>
    <row r="120" spans="1:18" s="26" customFormat="1" ht="15" customHeight="1" x14ac:dyDescent="0.15">
      <c r="A120" s="3"/>
      <c r="B120" s="3"/>
      <c r="C120" s="3"/>
      <c r="D120" s="5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6"/>
    </row>
    <row r="121" spans="1:18" s="26" customFormat="1" ht="15" customHeight="1" x14ac:dyDescent="0.15">
      <c r="A121" s="3"/>
      <c r="B121" s="3"/>
      <c r="C121" s="3"/>
      <c r="D121" s="5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6"/>
    </row>
    <row r="122" spans="1:18" s="26" customFormat="1" ht="15" customHeight="1" x14ac:dyDescent="0.15">
      <c r="A122" s="3"/>
      <c r="B122" s="3"/>
      <c r="C122" s="3"/>
      <c r="D122" s="5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6"/>
    </row>
    <row r="123" spans="1:18" s="26" customFormat="1" ht="15" customHeight="1" x14ac:dyDescent="0.15">
      <c r="A123" s="3"/>
      <c r="B123" s="3"/>
      <c r="C123" s="3"/>
      <c r="D123" s="5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6"/>
    </row>
    <row r="124" spans="1:18" s="26" customFormat="1" ht="15" customHeight="1" x14ac:dyDescent="0.15">
      <c r="A124" s="3"/>
      <c r="B124" s="3"/>
      <c r="C124" s="3"/>
      <c r="D124" s="5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6"/>
    </row>
    <row r="125" spans="1:18" s="26" customFormat="1" ht="15" customHeight="1" x14ac:dyDescent="0.15">
      <c r="A125" s="3"/>
      <c r="B125" s="3"/>
      <c r="C125" s="3"/>
      <c r="D125" s="5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6"/>
    </row>
    <row r="126" spans="1:18" s="26" customFormat="1" ht="15" customHeight="1" x14ac:dyDescent="0.15">
      <c r="A126" s="3"/>
      <c r="B126" s="3"/>
      <c r="C126" s="3"/>
      <c r="D126" s="5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6"/>
    </row>
    <row r="127" spans="1:18" s="26" customFormat="1" ht="15" customHeight="1" x14ac:dyDescent="0.15">
      <c r="A127" s="3"/>
      <c r="B127" s="3"/>
      <c r="C127" s="3"/>
      <c r="D127" s="5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6"/>
    </row>
    <row r="128" spans="1:18" s="26" customFormat="1" ht="15" customHeight="1" x14ac:dyDescent="0.15">
      <c r="A128" s="3"/>
      <c r="B128" s="3"/>
      <c r="C128" s="3"/>
      <c r="D128" s="5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6"/>
    </row>
    <row r="129" spans="1:18" s="26" customFormat="1" ht="15" customHeight="1" x14ac:dyDescent="0.15">
      <c r="A129" s="3"/>
      <c r="B129" s="3"/>
      <c r="C129" s="3"/>
      <c r="D129" s="5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6"/>
    </row>
    <row r="130" spans="1:18" s="26" customFormat="1" ht="15" customHeight="1" x14ac:dyDescent="0.15">
      <c r="A130" s="3"/>
      <c r="B130" s="3"/>
      <c r="C130" s="3"/>
      <c r="D130" s="5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6"/>
    </row>
    <row r="131" spans="1:18" s="26" customFormat="1" ht="15" customHeight="1" x14ac:dyDescent="0.15">
      <c r="A131" s="3"/>
      <c r="B131" s="3"/>
      <c r="C131" s="3"/>
      <c r="D131" s="5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6"/>
    </row>
    <row r="132" spans="1:18" s="26" customFormat="1" ht="15" customHeight="1" x14ac:dyDescent="0.15">
      <c r="A132" s="3"/>
      <c r="B132" s="3"/>
      <c r="C132" s="3"/>
      <c r="D132" s="5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6"/>
    </row>
    <row r="133" spans="1:18" s="26" customFormat="1" ht="15" customHeight="1" x14ac:dyDescent="0.15">
      <c r="A133" s="3"/>
      <c r="B133" s="3"/>
      <c r="C133" s="3"/>
      <c r="D133" s="5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6"/>
    </row>
    <row r="134" spans="1:18" s="26" customFormat="1" ht="15" customHeight="1" x14ac:dyDescent="0.15">
      <c r="A134" s="3"/>
      <c r="B134" s="3"/>
      <c r="C134" s="3"/>
      <c r="D134" s="5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6"/>
    </row>
    <row r="135" spans="1:18" s="26" customFormat="1" ht="15" customHeight="1" x14ac:dyDescent="0.15">
      <c r="A135" s="3"/>
      <c r="B135" s="3"/>
      <c r="C135" s="3"/>
      <c r="D135" s="5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6"/>
    </row>
    <row r="136" spans="1:18" s="26" customFormat="1" ht="15" customHeight="1" x14ac:dyDescent="0.15">
      <c r="A136" s="3"/>
      <c r="B136" s="3"/>
      <c r="C136" s="3"/>
      <c r="D136" s="5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6"/>
    </row>
    <row r="137" spans="1:18" s="26" customFormat="1" ht="15" customHeight="1" x14ac:dyDescent="0.15">
      <c r="A137" s="3"/>
      <c r="B137" s="3"/>
      <c r="C137" s="3"/>
      <c r="D137" s="5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6"/>
    </row>
    <row r="138" spans="1:18" s="26" customFormat="1" ht="15" customHeight="1" x14ac:dyDescent="0.15">
      <c r="A138" s="3"/>
      <c r="B138" s="3"/>
      <c r="C138" s="3"/>
      <c r="D138" s="5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6"/>
    </row>
    <row r="139" spans="1:18" s="26" customFormat="1" ht="15" customHeight="1" x14ac:dyDescent="0.15">
      <c r="A139" s="3"/>
      <c r="B139" s="3"/>
      <c r="C139" s="3"/>
      <c r="D139" s="5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6"/>
    </row>
    <row r="140" spans="1:18" s="26" customFormat="1" ht="15" customHeight="1" x14ac:dyDescent="0.15">
      <c r="A140" s="3"/>
      <c r="B140" s="3"/>
      <c r="C140" s="3"/>
      <c r="D140" s="5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6"/>
    </row>
    <row r="141" spans="1:18" s="26" customFormat="1" ht="15" customHeight="1" x14ac:dyDescent="0.15">
      <c r="A141" s="3"/>
      <c r="B141" s="3"/>
      <c r="C141" s="3"/>
      <c r="D141" s="5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6"/>
    </row>
    <row r="142" spans="1:18" s="26" customFormat="1" ht="15" customHeight="1" x14ac:dyDescent="0.15">
      <c r="A142" s="3"/>
      <c r="B142" s="3"/>
      <c r="C142" s="3"/>
      <c r="D142" s="5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6"/>
    </row>
    <row r="143" spans="1:18" s="26" customFormat="1" ht="15" customHeight="1" x14ac:dyDescent="0.15">
      <c r="A143" s="3"/>
      <c r="B143" s="3"/>
      <c r="C143" s="3"/>
      <c r="D143" s="5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6"/>
    </row>
    <row r="144" spans="1:18" s="26" customFormat="1" ht="15" customHeight="1" x14ac:dyDescent="0.15">
      <c r="A144" s="3"/>
      <c r="B144" s="3"/>
      <c r="C144" s="3"/>
      <c r="D144" s="5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6"/>
    </row>
    <row r="145" spans="1:18" s="26" customFormat="1" ht="15" customHeight="1" x14ac:dyDescent="0.15">
      <c r="A145" s="3"/>
      <c r="B145" s="3"/>
      <c r="C145" s="3"/>
      <c r="D145" s="5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6"/>
    </row>
    <row r="146" spans="1:18" s="26" customFormat="1" ht="15" customHeight="1" x14ac:dyDescent="0.15">
      <c r="A146" s="3"/>
      <c r="B146" s="3"/>
      <c r="C146" s="3"/>
      <c r="D146" s="5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6"/>
    </row>
    <row r="147" spans="1:18" s="26" customFormat="1" ht="15" customHeight="1" x14ac:dyDescent="0.15">
      <c r="A147" s="3"/>
      <c r="B147" s="3"/>
      <c r="C147" s="3"/>
      <c r="D147" s="5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6"/>
    </row>
    <row r="148" spans="1:18" s="26" customFormat="1" ht="15" customHeight="1" x14ac:dyDescent="0.15">
      <c r="A148" s="3"/>
      <c r="B148" s="3"/>
      <c r="C148" s="3"/>
      <c r="D148" s="5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6"/>
    </row>
    <row r="149" spans="1:18" s="26" customFormat="1" ht="15" customHeight="1" x14ac:dyDescent="0.15">
      <c r="A149" s="3"/>
      <c r="B149" s="3"/>
      <c r="C149" s="3"/>
      <c r="D149" s="5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6"/>
    </row>
    <row r="150" spans="1:18" s="26" customFormat="1" ht="15" customHeight="1" x14ac:dyDescent="0.15">
      <c r="A150" s="3"/>
      <c r="B150" s="3"/>
      <c r="C150" s="3"/>
      <c r="D150" s="5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6"/>
    </row>
    <row r="151" spans="1:18" s="26" customFormat="1" ht="15" customHeight="1" x14ac:dyDescent="0.15">
      <c r="A151" s="3"/>
      <c r="B151" s="3"/>
      <c r="C151" s="3"/>
      <c r="D151" s="5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6"/>
    </row>
    <row r="152" spans="1:18" s="26" customFormat="1" ht="15" customHeight="1" x14ac:dyDescent="0.15">
      <c r="A152" s="3"/>
      <c r="B152" s="3"/>
      <c r="C152" s="3"/>
      <c r="D152" s="5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6"/>
    </row>
    <row r="153" spans="1:18" s="26" customFormat="1" ht="15" customHeight="1" x14ac:dyDescent="0.15">
      <c r="A153" s="3"/>
      <c r="B153" s="3"/>
      <c r="C153" s="3"/>
      <c r="D153" s="5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6"/>
    </row>
    <row r="154" spans="1:18" s="26" customFormat="1" ht="15" customHeight="1" x14ac:dyDescent="0.15">
      <c r="A154" s="3"/>
      <c r="B154" s="3"/>
      <c r="C154" s="3"/>
      <c r="D154" s="5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6"/>
    </row>
    <row r="155" spans="1:18" s="26" customFormat="1" ht="15" customHeight="1" x14ac:dyDescent="0.15">
      <c r="A155" s="3"/>
      <c r="B155" s="3"/>
      <c r="C155" s="3"/>
      <c r="D155" s="5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6"/>
    </row>
    <row r="156" spans="1:18" s="26" customFormat="1" ht="15" customHeight="1" x14ac:dyDescent="0.15">
      <c r="A156" s="3"/>
      <c r="B156" s="3"/>
      <c r="C156" s="3"/>
      <c r="D156" s="5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6"/>
    </row>
    <row r="157" spans="1:18" s="26" customFormat="1" ht="15" customHeight="1" x14ac:dyDescent="0.15">
      <c r="A157" s="3"/>
      <c r="B157" s="3"/>
      <c r="C157" s="3"/>
      <c r="D157" s="5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6"/>
    </row>
    <row r="158" spans="1:18" s="26" customFormat="1" ht="15" customHeight="1" x14ac:dyDescent="0.15">
      <c r="A158" s="3"/>
      <c r="B158" s="3"/>
      <c r="C158" s="3"/>
      <c r="D158" s="5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6"/>
    </row>
    <row r="159" spans="1:18" s="26" customFormat="1" ht="15" customHeight="1" x14ac:dyDescent="0.15">
      <c r="A159" s="3"/>
      <c r="B159" s="3"/>
      <c r="C159" s="3"/>
      <c r="D159" s="5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6"/>
    </row>
    <row r="160" spans="1:18" s="26" customFormat="1" ht="15" customHeight="1" x14ac:dyDescent="0.15">
      <c r="A160" s="3"/>
      <c r="B160" s="3"/>
      <c r="C160" s="3"/>
      <c r="D160" s="5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6"/>
    </row>
    <row r="161" spans="1:18" s="26" customFormat="1" ht="15" customHeight="1" x14ac:dyDescent="0.15">
      <c r="A161" s="3"/>
      <c r="B161" s="3"/>
      <c r="C161" s="3"/>
      <c r="D161" s="5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6"/>
    </row>
    <row r="162" spans="1:18" s="26" customFormat="1" ht="15" customHeight="1" x14ac:dyDescent="0.15">
      <c r="A162" s="3"/>
      <c r="B162" s="3"/>
      <c r="C162" s="3"/>
      <c r="D162" s="5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6"/>
    </row>
    <row r="163" spans="1:18" s="26" customFormat="1" ht="15" customHeight="1" x14ac:dyDescent="0.15">
      <c r="A163" s="3"/>
      <c r="B163" s="3"/>
      <c r="C163" s="3"/>
      <c r="D163" s="5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6"/>
    </row>
    <row r="164" spans="1:18" s="26" customFormat="1" ht="15" customHeight="1" x14ac:dyDescent="0.15">
      <c r="A164" s="3"/>
      <c r="B164" s="3"/>
      <c r="C164" s="3"/>
      <c r="D164" s="5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6"/>
    </row>
    <row r="165" spans="1:18" s="26" customFormat="1" ht="15" customHeight="1" x14ac:dyDescent="0.15">
      <c r="A165" s="3"/>
      <c r="B165" s="3"/>
      <c r="C165" s="3"/>
      <c r="D165" s="5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6"/>
    </row>
    <row r="166" spans="1:18" s="26" customFormat="1" ht="15" customHeight="1" x14ac:dyDescent="0.15">
      <c r="A166" s="3"/>
      <c r="B166" s="3"/>
      <c r="C166" s="3"/>
      <c r="D166" s="5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6"/>
    </row>
    <row r="167" spans="1:18" s="26" customFormat="1" ht="15" customHeight="1" x14ac:dyDescent="0.15">
      <c r="A167" s="3"/>
      <c r="B167" s="3"/>
      <c r="C167" s="3"/>
      <c r="D167" s="5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6"/>
    </row>
    <row r="168" spans="1:18" s="26" customFormat="1" ht="15" customHeight="1" x14ac:dyDescent="0.15">
      <c r="A168" s="3"/>
      <c r="B168" s="3"/>
      <c r="C168" s="3"/>
      <c r="D168" s="5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6"/>
    </row>
    <row r="169" spans="1:18" s="26" customFormat="1" ht="15" customHeight="1" x14ac:dyDescent="0.15">
      <c r="A169" s="3"/>
      <c r="B169" s="3"/>
      <c r="C169" s="3"/>
      <c r="D169" s="5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6"/>
    </row>
    <row r="170" spans="1:18" s="26" customFormat="1" ht="15" customHeight="1" x14ac:dyDescent="0.15">
      <c r="A170" s="3"/>
      <c r="B170" s="3"/>
      <c r="C170" s="3"/>
      <c r="D170" s="5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6"/>
    </row>
    <row r="171" spans="1:18" s="26" customFormat="1" ht="15" customHeight="1" x14ac:dyDescent="0.15">
      <c r="A171" s="3"/>
      <c r="B171" s="3"/>
      <c r="C171" s="3"/>
      <c r="D171" s="5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6"/>
    </row>
    <row r="172" spans="1:18" s="26" customFormat="1" ht="15" customHeight="1" x14ac:dyDescent="0.15">
      <c r="A172" s="3"/>
      <c r="B172" s="3"/>
      <c r="C172" s="3"/>
      <c r="D172" s="5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6"/>
    </row>
    <row r="173" spans="1:18" s="26" customFormat="1" ht="15" customHeight="1" x14ac:dyDescent="0.15">
      <c r="A173" s="3"/>
      <c r="B173" s="3"/>
      <c r="C173" s="3"/>
      <c r="D173" s="5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6"/>
    </row>
    <row r="174" spans="1:18" s="26" customFormat="1" ht="15" customHeight="1" x14ac:dyDescent="0.15">
      <c r="A174" s="3"/>
      <c r="B174" s="3"/>
      <c r="C174" s="3"/>
      <c r="D174" s="5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6"/>
    </row>
    <row r="175" spans="1:18" s="26" customFormat="1" ht="15" customHeight="1" x14ac:dyDescent="0.15">
      <c r="A175" s="3"/>
      <c r="B175" s="3"/>
      <c r="C175" s="3"/>
      <c r="D175" s="5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6"/>
    </row>
    <row r="176" spans="1:18" s="26" customFormat="1" ht="15" customHeight="1" x14ac:dyDescent="0.15">
      <c r="A176" s="3"/>
      <c r="B176" s="3"/>
      <c r="C176" s="3"/>
      <c r="D176" s="5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6"/>
    </row>
    <row r="177" spans="1:18" s="26" customFormat="1" ht="15" customHeight="1" x14ac:dyDescent="0.15">
      <c r="A177" s="3"/>
      <c r="B177" s="3"/>
      <c r="C177" s="3"/>
      <c r="D177" s="5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6"/>
    </row>
    <row r="178" spans="1:18" s="26" customFormat="1" ht="15" customHeight="1" x14ac:dyDescent="0.15">
      <c r="A178" s="3"/>
      <c r="B178" s="3"/>
      <c r="C178" s="3"/>
      <c r="D178" s="5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6"/>
    </row>
    <row r="179" spans="1:18" s="26" customFormat="1" ht="15" customHeight="1" x14ac:dyDescent="0.15">
      <c r="A179" s="3"/>
      <c r="B179" s="3"/>
      <c r="C179" s="3"/>
      <c r="D179" s="5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6"/>
    </row>
    <row r="180" spans="1:18" s="26" customFormat="1" ht="15" customHeight="1" x14ac:dyDescent="0.15">
      <c r="A180" s="3"/>
      <c r="B180" s="3"/>
      <c r="C180" s="3"/>
      <c r="D180" s="5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6"/>
    </row>
    <row r="181" spans="1:18" s="26" customFormat="1" ht="15" customHeight="1" x14ac:dyDescent="0.15">
      <c r="A181" s="3"/>
      <c r="B181" s="3"/>
      <c r="C181" s="3"/>
      <c r="D181" s="5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6"/>
    </row>
    <row r="182" spans="1:18" s="26" customFormat="1" ht="15" customHeight="1" x14ac:dyDescent="0.15">
      <c r="A182" s="3"/>
      <c r="B182" s="3"/>
      <c r="C182" s="3"/>
      <c r="D182" s="5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6"/>
    </row>
    <row r="183" spans="1:18" s="26" customFormat="1" ht="15" customHeight="1" x14ac:dyDescent="0.15">
      <c r="A183" s="3"/>
      <c r="B183" s="3"/>
      <c r="C183" s="3"/>
      <c r="D183" s="5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6"/>
    </row>
    <row r="184" spans="1:18" s="26" customFormat="1" ht="15" customHeight="1" x14ac:dyDescent="0.15">
      <c r="A184" s="3"/>
      <c r="B184" s="3"/>
      <c r="C184" s="3"/>
      <c r="D184" s="5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6"/>
    </row>
    <row r="185" spans="1:18" s="26" customFormat="1" ht="15" customHeight="1" x14ac:dyDescent="0.15">
      <c r="A185" s="3"/>
      <c r="B185" s="3"/>
      <c r="C185" s="3"/>
      <c r="D185" s="5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6"/>
    </row>
    <row r="186" spans="1:18" s="26" customFormat="1" ht="15" customHeight="1" x14ac:dyDescent="0.15">
      <c r="A186" s="3"/>
      <c r="B186" s="3"/>
      <c r="C186" s="3"/>
      <c r="D186" s="5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6"/>
    </row>
    <row r="187" spans="1:18" s="26" customFormat="1" ht="15" customHeight="1" x14ac:dyDescent="0.15">
      <c r="A187" s="3"/>
      <c r="B187" s="3"/>
      <c r="C187" s="3"/>
      <c r="D187" s="5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6"/>
    </row>
    <row r="188" spans="1:18" s="26" customFormat="1" ht="15" customHeight="1" x14ac:dyDescent="0.15">
      <c r="A188" s="3"/>
      <c r="B188" s="3"/>
      <c r="C188" s="3"/>
      <c r="D188" s="5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6"/>
    </row>
    <row r="189" spans="1:18" s="26" customFormat="1" ht="15" customHeight="1" x14ac:dyDescent="0.15">
      <c r="A189" s="3"/>
      <c r="B189" s="3"/>
      <c r="C189" s="3"/>
      <c r="D189" s="5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6"/>
    </row>
    <row r="190" spans="1:18" s="26" customFormat="1" ht="15" customHeight="1" x14ac:dyDescent="0.15">
      <c r="A190" s="3"/>
      <c r="B190" s="3"/>
      <c r="C190" s="3"/>
      <c r="D190" s="5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6"/>
    </row>
    <row r="191" spans="1:18" s="26" customFormat="1" ht="15" customHeight="1" x14ac:dyDescent="0.15">
      <c r="A191" s="3"/>
      <c r="B191" s="3"/>
      <c r="C191" s="3"/>
      <c r="D191" s="5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6"/>
    </row>
    <row r="192" spans="1:18" s="26" customFormat="1" ht="15" customHeight="1" x14ac:dyDescent="0.15">
      <c r="A192" s="3"/>
      <c r="B192" s="3"/>
      <c r="C192" s="3"/>
      <c r="D192" s="5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6"/>
    </row>
    <row r="193" spans="1:18" s="26" customFormat="1" ht="15" customHeight="1" x14ac:dyDescent="0.15">
      <c r="A193" s="3"/>
      <c r="B193" s="3"/>
      <c r="C193" s="3"/>
      <c r="D193" s="5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6"/>
    </row>
    <row r="194" spans="1:18" s="26" customFormat="1" ht="15" customHeight="1" x14ac:dyDescent="0.15">
      <c r="A194" s="3"/>
      <c r="B194" s="3"/>
      <c r="C194" s="3"/>
      <c r="D194" s="5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6"/>
    </row>
    <row r="195" spans="1:18" s="26" customFormat="1" ht="15" customHeight="1" x14ac:dyDescent="0.15">
      <c r="A195" s="3"/>
      <c r="B195" s="3"/>
      <c r="C195" s="3"/>
      <c r="D195" s="5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6"/>
    </row>
    <row r="196" spans="1:18" s="26" customFormat="1" ht="15" customHeight="1" x14ac:dyDescent="0.15">
      <c r="A196" s="3"/>
      <c r="B196" s="3"/>
      <c r="C196" s="3"/>
      <c r="D196" s="5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6"/>
    </row>
    <row r="197" spans="1:18" s="26" customFormat="1" ht="15" customHeight="1" x14ac:dyDescent="0.15">
      <c r="A197" s="3"/>
      <c r="B197" s="3"/>
      <c r="C197" s="3"/>
      <c r="D197" s="5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6"/>
    </row>
    <row r="198" spans="1:18" s="26" customFormat="1" ht="15" customHeight="1" x14ac:dyDescent="0.15">
      <c r="A198" s="3"/>
      <c r="B198" s="3"/>
      <c r="C198" s="3"/>
      <c r="D198" s="5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6"/>
    </row>
    <row r="199" spans="1:18" s="26" customFormat="1" ht="15" customHeight="1" x14ac:dyDescent="0.15">
      <c r="A199" s="3"/>
      <c r="B199" s="3"/>
      <c r="C199" s="3"/>
      <c r="D199" s="5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6"/>
    </row>
    <row r="200" spans="1:18" s="26" customFormat="1" ht="15" customHeight="1" x14ac:dyDescent="0.15">
      <c r="A200" s="3"/>
      <c r="B200" s="3"/>
      <c r="C200" s="3"/>
      <c r="D200" s="5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6"/>
    </row>
    <row r="201" spans="1:18" s="26" customFormat="1" ht="15" customHeight="1" x14ac:dyDescent="0.15">
      <c r="A201" s="3"/>
      <c r="B201" s="3"/>
      <c r="C201" s="3"/>
      <c r="D201" s="5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6"/>
    </row>
    <row r="202" spans="1:18" s="26" customFormat="1" ht="15" customHeight="1" x14ac:dyDescent="0.15">
      <c r="A202" s="3"/>
      <c r="B202" s="3"/>
      <c r="C202" s="3"/>
      <c r="D202" s="5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6"/>
    </row>
    <row r="203" spans="1:18" s="26" customFormat="1" ht="15" customHeight="1" x14ac:dyDescent="0.15">
      <c r="A203" s="3"/>
      <c r="B203" s="3"/>
      <c r="C203" s="3"/>
      <c r="D203" s="5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6"/>
    </row>
    <row r="204" spans="1:18" s="26" customFormat="1" ht="15" customHeight="1" x14ac:dyDescent="0.15">
      <c r="A204" s="3"/>
      <c r="B204" s="3"/>
      <c r="C204" s="3"/>
      <c r="D204" s="5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6"/>
    </row>
    <row r="205" spans="1:18" s="26" customFormat="1" ht="15" customHeight="1" x14ac:dyDescent="0.15">
      <c r="A205" s="3"/>
      <c r="B205" s="3"/>
      <c r="C205" s="3"/>
      <c r="D205" s="5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6"/>
    </row>
    <row r="206" spans="1:18" s="26" customFormat="1" ht="15" customHeight="1" x14ac:dyDescent="0.15">
      <c r="A206" s="3"/>
      <c r="B206" s="3"/>
      <c r="C206" s="3"/>
      <c r="D206" s="5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6"/>
    </row>
    <row r="207" spans="1:18" s="26" customFormat="1" ht="15" customHeight="1" x14ac:dyDescent="0.15">
      <c r="A207" s="3"/>
      <c r="B207" s="3"/>
      <c r="C207" s="3"/>
      <c r="D207" s="5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6"/>
    </row>
    <row r="208" spans="1:18" s="26" customFormat="1" ht="15" customHeight="1" x14ac:dyDescent="0.15">
      <c r="A208" s="3"/>
      <c r="B208" s="3"/>
      <c r="C208" s="3"/>
      <c r="D208" s="5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6"/>
    </row>
    <row r="209" spans="1:18" s="26" customFormat="1" ht="15" customHeight="1" x14ac:dyDescent="0.15">
      <c r="A209" s="3"/>
      <c r="B209" s="3"/>
      <c r="C209" s="3"/>
      <c r="D209" s="5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6"/>
    </row>
    <row r="210" spans="1:18" s="26" customFormat="1" ht="15" customHeight="1" x14ac:dyDescent="0.15">
      <c r="A210" s="3"/>
      <c r="B210" s="3"/>
      <c r="C210" s="3"/>
      <c r="D210" s="5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6"/>
    </row>
    <row r="211" spans="1:18" s="26" customFormat="1" ht="15" customHeight="1" x14ac:dyDescent="0.15">
      <c r="A211" s="3"/>
      <c r="B211" s="3"/>
      <c r="C211" s="3"/>
      <c r="D211" s="5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6"/>
    </row>
    <row r="212" spans="1:18" s="26" customFormat="1" ht="15" customHeight="1" x14ac:dyDescent="0.15">
      <c r="A212" s="3"/>
      <c r="B212" s="3"/>
      <c r="C212" s="3"/>
      <c r="D212" s="5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6"/>
    </row>
    <row r="213" spans="1:18" s="26" customFormat="1" ht="15" customHeight="1" x14ac:dyDescent="0.15">
      <c r="A213" s="3"/>
      <c r="B213" s="3"/>
      <c r="C213" s="3"/>
      <c r="D213" s="5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6"/>
    </row>
    <row r="214" spans="1:18" s="26" customFormat="1" ht="15" customHeight="1" x14ac:dyDescent="0.15">
      <c r="A214" s="3"/>
      <c r="B214" s="3"/>
      <c r="C214" s="3"/>
      <c r="D214" s="5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6"/>
    </row>
    <row r="215" spans="1:18" s="26" customFormat="1" ht="15" customHeight="1" x14ac:dyDescent="0.15">
      <c r="A215" s="3"/>
      <c r="B215" s="3"/>
      <c r="C215" s="3"/>
      <c r="D215" s="5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6"/>
    </row>
    <row r="216" spans="1:18" s="26" customFormat="1" ht="15" customHeight="1" x14ac:dyDescent="0.15">
      <c r="A216" s="3"/>
      <c r="B216" s="3"/>
      <c r="C216" s="3"/>
      <c r="D216" s="5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6"/>
    </row>
    <row r="217" spans="1:18" s="26" customFormat="1" ht="15" customHeight="1" x14ac:dyDescent="0.15">
      <c r="A217" s="3"/>
      <c r="B217" s="3"/>
      <c r="C217" s="3"/>
      <c r="D217" s="5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6"/>
    </row>
    <row r="218" spans="1:18" s="26" customFormat="1" ht="15" customHeight="1" x14ac:dyDescent="0.15">
      <c r="A218" s="3"/>
      <c r="B218" s="3"/>
      <c r="C218" s="3"/>
      <c r="D218" s="5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6"/>
    </row>
    <row r="219" spans="1:18" s="26" customFormat="1" ht="15" customHeight="1" x14ac:dyDescent="0.15">
      <c r="A219" s="3"/>
      <c r="B219" s="3"/>
      <c r="C219" s="3"/>
      <c r="D219" s="5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6"/>
    </row>
    <row r="220" spans="1:18" s="26" customFormat="1" ht="15" customHeight="1" x14ac:dyDescent="0.15">
      <c r="A220" s="3"/>
      <c r="B220" s="3"/>
      <c r="C220" s="3"/>
      <c r="D220" s="5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6"/>
    </row>
    <row r="221" spans="1:18" s="26" customFormat="1" ht="15" customHeight="1" x14ac:dyDescent="0.15">
      <c r="A221" s="3"/>
      <c r="B221" s="3"/>
      <c r="C221" s="3"/>
      <c r="D221" s="5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6"/>
    </row>
    <row r="222" spans="1:18" s="26" customFormat="1" ht="15" customHeight="1" x14ac:dyDescent="0.15">
      <c r="A222" s="3"/>
      <c r="B222" s="3"/>
      <c r="C222" s="3"/>
      <c r="D222" s="5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6"/>
    </row>
    <row r="223" spans="1:18" s="26" customFormat="1" ht="15" customHeight="1" x14ac:dyDescent="0.15">
      <c r="A223" s="3"/>
      <c r="B223" s="3"/>
      <c r="C223" s="3"/>
      <c r="D223" s="5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6"/>
    </row>
    <row r="224" spans="1:18" s="26" customFormat="1" ht="15" customHeight="1" x14ac:dyDescent="0.15">
      <c r="A224" s="3"/>
      <c r="B224" s="3"/>
      <c r="C224" s="3"/>
      <c r="D224" s="5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6"/>
    </row>
    <row r="225" spans="1:18" s="26" customFormat="1" ht="15" customHeight="1" x14ac:dyDescent="0.15">
      <c r="A225" s="3"/>
      <c r="B225" s="1"/>
      <c r="C225" s="1"/>
      <c r="D225" s="2"/>
      <c r="E225" s="2"/>
      <c r="F225" s="2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"/>
    </row>
    <row r="226" spans="1:18" s="26" customFormat="1" ht="15" customHeight="1" x14ac:dyDescent="0.15">
      <c r="A226" s="3"/>
      <c r="B226" s="1"/>
      <c r="C226" s="1"/>
      <c r="D226" s="2"/>
      <c r="E226" s="2"/>
      <c r="F226" s="2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"/>
    </row>
    <row r="227" spans="1:18" s="26" customFormat="1" ht="15" customHeight="1" x14ac:dyDescent="0.15">
      <c r="A227" s="3"/>
      <c r="B227" s="1"/>
      <c r="C227" s="1"/>
      <c r="D227" s="2"/>
      <c r="E227" s="2"/>
      <c r="F227" s="2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"/>
    </row>
  </sheetData>
  <autoFilter ref="A5:C20"/>
  <mergeCells count="26">
    <mergeCell ref="I11:J11"/>
    <mergeCell ref="I10:J10"/>
    <mergeCell ref="A1:R1"/>
    <mergeCell ref="A3:C3"/>
    <mergeCell ref="G3:R3"/>
    <mergeCell ref="A4:C4"/>
    <mergeCell ref="D4:D5"/>
    <mergeCell ref="E4:E5"/>
    <mergeCell ref="F4:F5"/>
    <mergeCell ref="G4:R5"/>
    <mergeCell ref="C9:C12"/>
    <mergeCell ref="D9:D12"/>
    <mergeCell ref="E9:E12"/>
    <mergeCell ref="F9:F12"/>
    <mergeCell ref="A6:C6"/>
    <mergeCell ref="H17:I17"/>
    <mergeCell ref="H18:I18"/>
    <mergeCell ref="H19:I19"/>
    <mergeCell ref="C15:C16"/>
    <mergeCell ref="D15:D16"/>
    <mergeCell ref="E15:E16"/>
    <mergeCell ref="F15:F16"/>
    <mergeCell ref="C17:C20"/>
    <mergeCell ref="D17:D20"/>
    <mergeCell ref="E17:E20"/>
    <mergeCell ref="F17:F20"/>
  </mergeCells>
  <phoneticPr fontId="11" type="noConversion"/>
  <printOptions horizontalCentered="1"/>
  <pageMargins left="0.39370078740157483" right="0.39370078740157483" top="0.59055118110236227" bottom="0.39370078740157483" header="0" footer="0"/>
  <pageSetup paperSize="9" orientation="landscape" r:id="rId1"/>
  <headerFooter alignWithMargins="0">
    <oddFooter>&amp;C하회원-&amp;P/&amp;N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1"/>
  <sheetViews>
    <sheetView showGridLines="0" view="pageBreakPreview" zoomScaleSheetLayoutView="100" workbookViewId="0">
      <pane xSplit="3" ySplit="6" topLeftCell="D7" activePane="bottomRight" state="frozen"/>
      <selection activeCell="F12" sqref="F12"/>
      <selection pane="topRight" activeCell="F12" sqref="F12"/>
      <selection pane="bottomLeft" activeCell="F12" sqref="F12"/>
      <selection pane="bottomRight" activeCell="F12" sqref="F12"/>
    </sheetView>
  </sheetViews>
  <sheetFormatPr defaultRowHeight="15" customHeight="1" x14ac:dyDescent="0.15"/>
  <cols>
    <col min="1" max="2" width="8.77734375" style="1" customWidth="1"/>
    <col min="3" max="3" width="10" style="1" customWidth="1"/>
    <col min="4" max="6" width="8.77734375" style="2" customWidth="1"/>
    <col min="7" max="7" width="5.33203125" style="1" customWidth="1"/>
    <col min="8" max="8" width="22.109375" style="1" customWidth="1"/>
    <col min="9" max="9" width="10.33203125" style="1" customWidth="1"/>
    <col min="10" max="10" width="2.109375" style="1" customWidth="1"/>
    <col min="11" max="11" width="3.88671875" style="1" customWidth="1"/>
    <col min="12" max="12" width="2.109375" style="1" customWidth="1"/>
    <col min="13" max="13" width="3.88671875" style="1" customWidth="1"/>
    <col min="14" max="14" width="13.33203125" style="4" customWidth="1"/>
    <col min="15" max="15" width="0.5546875" style="1" customWidth="1"/>
    <col min="16" max="16" width="8.88671875" style="26"/>
    <col min="17" max="17" width="9.77734375" style="26" customWidth="1"/>
    <col min="18" max="19" width="8.88671875" style="26"/>
    <col min="20" max="20" width="10.77734375" style="1" bestFit="1" customWidth="1"/>
    <col min="21" max="256" width="8.88671875" style="1"/>
    <col min="257" max="258" width="8.77734375" style="1" customWidth="1"/>
    <col min="259" max="259" width="10" style="1" customWidth="1"/>
    <col min="260" max="262" width="8.77734375" style="1" customWidth="1"/>
    <col min="263" max="263" width="5.33203125" style="1" customWidth="1"/>
    <col min="264" max="264" width="22.109375" style="1" customWidth="1"/>
    <col min="265" max="265" width="10.33203125" style="1" customWidth="1"/>
    <col min="266" max="266" width="2.109375" style="1" customWidth="1"/>
    <col min="267" max="267" width="3.88671875" style="1" customWidth="1"/>
    <col min="268" max="268" width="2.109375" style="1" customWidth="1"/>
    <col min="269" max="269" width="3.88671875" style="1" customWidth="1"/>
    <col min="270" max="270" width="13.33203125" style="1" customWidth="1"/>
    <col min="271" max="271" width="0.5546875" style="1" customWidth="1"/>
    <col min="272" max="272" width="8.88671875" style="1"/>
    <col min="273" max="273" width="9.77734375" style="1" customWidth="1"/>
    <col min="274" max="512" width="8.88671875" style="1"/>
    <col min="513" max="514" width="8.77734375" style="1" customWidth="1"/>
    <col min="515" max="515" width="10" style="1" customWidth="1"/>
    <col min="516" max="518" width="8.77734375" style="1" customWidth="1"/>
    <col min="519" max="519" width="5.33203125" style="1" customWidth="1"/>
    <col min="520" max="520" width="22.109375" style="1" customWidth="1"/>
    <col min="521" max="521" width="10.33203125" style="1" customWidth="1"/>
    <col min="522" max="522" width="2.109375" style="1" customWidth="1"/>
    <col min="523" max="523" width="3.88671875" style="1" customWidth="1"/>
    <col min="524" max="524" width="2.109375" style="1" customWidth="1"/>
    <col min="525" max="525" width="3.88671875" style="1" customWidth="1"/>
    <col min="526" max="526" width="13.33203125" style="1" customWidth="1"/>
    <col min="527" max="527" width="0.5546875" style="1" customWidth="1"/>
    <col min="528" max="528" width="8.88671875" style="1"/>
    <col min="529" max="529" width="9.77734375" style="1" customWidth="1"/>
    <col min="530" max="768" width="8.88671875" style="1"/>
    <col min="769" max="770" width="8.77734375" style="1" customWidth="1"/>
    <col min="771" max="771" width="10" style="1" customWidth="1"/>
    <col min="772" max="774" width="8.77734375" style="1" customWidth="1"/>
    <col min="775" max="775" width="5.33203125" style="1" customWidth="1"/>
    <col min="776" max="776" width="22.109375" style="1" customWidth="1"/>
    <col min="777" max="777" width="10.33203125" style="1" customWidth="1"/>
    <col min="778" max="778" width="2.109375" style="1" customWidth="1"/>
    <col min="779" max="779" width="3.88671875" style="1" customWidth="1"/>
    <col min="780" max="780" width="2.109375" style="1" customWidth="1"/>
    <col min="781" max="781" width="3.88671875" style="1" customWidth="1"/>
    <col min="782" max="782" width="13.33203125" style="1" customWidth="1"/>
    <col min="783" max="783" width="0.5546875" style="1" customWidth="1"/>
    <col min="784" max="784" width="8.88671875" style="1"/>
    <col min="785" max="785" width="9.77734375" style="1" customWidth="1"/>
    <col min="786" max="1024" width="8.88671875" style="1"/>
    <col min="1025" max="1026" width="8.77734375" style="1" customWidth="1"/>
    <col min="1027" max="1027" width="10" style="1" customWidth="1"/>
    <col min="1028" max="1030" width="8.77734375" style="1" customWidth="1"/>
    <col min="1031" max="1031" width="5.33203125" style="1" customWidth="1"/>
    <col min="1032" max="1032" width="22.109375" style="1" customWidth="1"/>
    <col min="1033" max="1033" width="10.33203125" style="1" customWidth="1"/>
    <col min="1034" max="1034" width="2.109375" style="1" customWidth="1"/>
    <col min="1035" max="1035" width="3.88671875" style="1" customWidth="1"/>
    <col min="1036" max="1036" width="2.109375" style="1" customWidth="1"/>
    <col min="1037" max="1037" width="3.88671875" style="1" customWidth="1"/>
    <col min="1038" max="1038" width="13.33203125" style="1" customWidth="1"/>
    <col min="1039" max="1039" width="0.5546875" style="1" customWidth="1"/>
    <col min="1040" max="1040" width="8.88671875" style="1"/>
    <col min="1041" max="1041" width="9.77734375" style="1" customWidth="1"/>
    <col min="1042" max="1280" width="8.88671875" style="1"/>
    <col min="1281" max="1282" width="8.77734375" style="1" customWidth="1"/>
    <col min="1283" max="1283" width="10" style="1" customWidth="1"/>
    <col min="1284" max="1286" width="8.77734375" style="1" customWidth="1"/>
    <col min="1287" max="1287" width="5.33203125" style="1" customWidth="1"/>
    <col min="1288" max="1288" width="22.109375" style="1" customWidth="1"/>
    <col min="1289" max="1289" width="10.33203125" style="1" customWidth="1"/>
    <col min="1290" max="1290" width="2.109375" style="1" customWidth="1"/>
    <col min="1291" max="1291" width="3.88671875" style="1" customWidth="1"/>
    <col min="1292" max="1292" width="2.109375" style="1" customWidth="1"/>
    <col min="1293" max="1293" width="3.88671875" style="1" customWidth="1"/>
    <col min="1294" max="1294" width="13.33203125" style="1" customWidth="1"/>
    <col min="1295" max="1295" width="0.5546875" style="1" customWidth="1"/>
    <col min="1296" max="1296" width="8.88671875" style="1"/>
    <col min="1297" max="1297" width="9.77734375" style="1" customWidth="1"/>
    <col min="1298" max="1536" width="8.88671875" style="1"/>
    <col min="1537" max="1538" width="8.77734375" style="1" customWidth="1"/>
    <col min="1539" max="1539" width="10" style="1" customWidth="1"/>
    <col min="1540" max="1542" width="8.77734375" style="1" customWidth="1"/>
    <col min="1543" max="1543" width="5.33203125" style="1" customWidth="1"/>
    <col min="1544" max="1544" width="22.109375" style="1" customWidth="1"/>
    <col min="1545" max="1545" width="10.33203125" style="1" customWidth="1"/>
    <col min="1546" max="1546" width="2.109375" style="1" customWidth="1"/>
    <col min="1547" max="1547" width="3.88671875" style="1" customWidth="1"/>
    <col min="1548" max="1548" width="2.109375" style="1" customWidth="1"/>
    <col min="1549" max="1549" width="3.88671875" style="1" customWidth="1"/>
    <col min="1550" max="1550" width="13.33203125" style="1" customWidth="1"/>
    <col min="1551" max="1551" width="0.5546875" style="1" customWidth="1"/>
    <col min="1552" max="1552" width="8.88671875" style="1"/>
    <col min="1553" max="1553" width="9.77734375" style="1" customWidth="1"/>
    <col min="1554" max="1792" width="8.88671875" style="1"/>
    <col min="1793" max="1794" width="8.77734375" style="1" customWidth="1"/>
    <col min="1795" max="1795" width="10" style="1" customWidth="1"/>
    <col min="1796" max="1798" width="8.77734375" style="1" customWidth="1"/>
    <col min="1799" max="1799" width="5.33203125" style="1" customWidth="1"/>
    <col min="1800" max="1800" width="22.109375" style="1" customWidth="1"/>
    <col min="1801" max="1801" width="10.33203125" style="1" customWidth="1"/>
    <col min="1802" max="1802" width="2.109375" style="1" customWidth="1"/>
    <col min="1803" max="1803" width="3.88671875" style="1" customWidth="1"/>
    <col min="1804" max="1804" width="2.109375" style="1" customWidth="1"/>
    <col min="1805" max="1805" width="3.88671875" style="1" customWidth="1"/>
    <col min="1806" max="1806" width="13.33203125" style="1" customWidth="1"/>
    <col min="1807" max="1807" width="0.5546875" style="1" customWidth="1"/>
    <col min="1808" max="1808" width="8.88671875" style="1"/>
    <col min="1809" max="1809" width="9.77734375" style="1" customWidth="1"/>
    <col min="1810" max="2048" width="8.88671875" style="1"/>
    <col min="2049" max="2050" width="8.77734375" style="1" customWidth="1"/>
    <col min="2051" max="2051" width="10" style="1" customWidth="1"/>
    <col min="2052" max="2054" width="8.77734375" style="1" customWidth="1"/>
    <col min="2055" max="2055" width="5.33203125" style="1" customWidth="1"/>
    <col min="2056" max="2056" width="22.109375" style="1" customWidth="1"/>
    <col min="2057" max="2057" width="10.33203125" style="1" customWidth="1"/>
    <col min="2058" max="2058" width="2.109375" style="1" customWidth="1"/>
    <col min="2059" max="2059" width="3.88671875" style="1" customWidth="1"/>
    <col min="2060" max="2060" width="2.109375" style="1" customWidth="1"/>
    <col min="2061" max="2061" width="3.88671875" style="1" customWidth="1"/>
    <col min="2062" max="2062" width="13.33203125" style="1" customWidth="1"/>
    <col min="2063" max="2063" width="0.5546875" style="1" customWidth="1"/>
    <col min="2064" max="2064" width="8.88671875" style="1"/>
    <col min="2065" max="2065" width="9.77734375" style="1" customWidth="1"/>
    <col min="2066" max="2304" width="8.88671875" style="1"/>
    <col min="2305" max="2306" width="8.77734375" style="1" customWidth="1"/>
    <col min="2307" max="2307" width="10" style="1" customWidth="1"/>
    <col min="2308" max="2310" width="8.77734375" style="1" customWidth="1"/>
    <col min="2311" max="2311" width="5.33203125" style="1" customWidth="1"/>
    <col min="2312" max="2312" width="22.109375" style="1" customWidth="1"/>
    <col min="2313" max="2313" width="10.33203125" style="1" customWidth="1"/>
    <col min="2314" max="2314" width="2.109375" style="1" customWidth="1"/>
    <col min="2315" max="2315" width="3.88671875" style="1" customWidth="1"/>
    <col min="2316" max="2316" width="2.109375" style="1" customWidth="1"/>
    <col min="2317" max="2317" width="3.88671875" style="1" customWidth="1"/>
    <col min="2318" max="2318" width="13.33203125" style="1" customWidth="1"/>
    <col min="2319" max="2319" width="0.5546875" style="1" customWidth="1"/>
    <col min="2320" max="2320" width="8.88671875" style="1"/>
    <col min="2321" max="2321" width="9.77734375" style="1" customWidth="1"/>
    <col min="2322" max="2560" width="8.88671875" style="1"/>
    <col min="2561" max="2562" width="8.77734375" style="1" customWidth="1"/>
    <col min="2563" max="2563" width="10" style="1" customWidth="1"/>
    <col min="2564" max="2566" width="8.77734375" style="1" customWidth="1"/>
    <col min="2567" max="2567" width="5.33203125" style="1" customWidth="1"/>
    <col min="2568" max="2568" width="22.109375" style="1" customWidth="1"/>
    <col min="2569" max="2569" width="10.33203125" style="1" customWidth="1"/>
    <col min="2570" max="2570" width="2.109375" style="1" customWidth="1"/>
    <col min="2571" max="2571" width="3.88671875" style="1" customWidth="1"/>
    <col min="2572" max="2572" width="2.109375" style="1" customWidth="1"/>
    <col min="2573" max="2573" width="3.88671875" style="1" customWidth="1"/>
    <col min="2574" max="2574" width="13.33203125" style="1" customWidth="1"/>
    <col min="2575" max="2575" width="0.5546875" style="1" customWidth="1"/>
    <col min="2576" max="2576" width="8.88671875" style="1"/>
    <col min="2577" max="2577" width="9.77734375" style="1" customWidth="1"/>
    <col min="2578" max="2816" width="8.88671875" style="1"/>
    <col min="2817" max="2818" width="8.77734375" style="1" customWidth="1"/>
    <col min="2819" max="2819" width="10" style="1" customWidth="1"/>
    <col min="2820" max="2822" width="8.77734375" style="1" customWidth="1"/>
    <col min="2823" max="2823" width="5.33203125" style="1" customWidth="1"/>
    <col min="2824" max="2824" width="22.109375" style="1" customWidth="1"/>
    <col min="2825" max="2825" width="10.33203125" style="1" customWidth="1"/>
    <col min="2826" max="2826" width="2.109375" style="1" customWidth="1"/>
    <col min="2827" max="2827" width="3.88671875" style="1" customWidth="1"/>
    <col min="2828" max="2828" width="2.109375" style="1" customWidth="1"/>
    <col min="2829" max="2829" width="3.88671875" style="1" customWidth="1"/>
    <col min="2830" max="2830" width="13.33203125" style="1" customWidth="1"/>
    <col min="2831" max="2831" width="0.5546875" style="1" customWidth="1"/>
    <col min="2832" max="2832" width="8.88671875" style="1"/>
    <col min="2833" max="2833" width="9.77734375" style="1" customWidth="1"/>
    <col min="2834" max="3072" width="8.88671875" style="1"/>
    <col min="3073" max="3074" width="8.77734375" style="1" customWidth="1"/>
    <col min="3075" max="3075" width="10" style="1" customWidth="1"/>
    <col min="3076" max="3078" width="8.77734375" style="1" customWidth="1"/>
    <col min="3079" max="3079" width="5.33203125" style="1" customWidth="1"/>
    <col min="3080" max="3080" width="22.109375" style="1" customWidth="1"/>
    <col min="3081" max="3081" width="10.33203125" style="1" customWidth="1"/>
    <col min="3082" max="3082" width="2.109375" style="1" customWidth="1"/>
    <col min="3083" max="3083" width="3.88671875" style="1" customWidth="1"/>
    <col min="3084" max="3084" width="2.109375" style="1" customWidth="1"/>
    <col min="3085" max="3085" width="3.88671875" style="1" customWidth="1"/>
    <col min="3086" max="3086" width="13.33203125" style="1" customWidth="1"/>
    <col min="3087" max="3087" width="0.5546875" style="1" customWidth="1"/>
    <col min="3088" max="3088" width="8.88671875" style="1"/>
    <col min="3089" max="3089" width="9.77734375" style="1" customWidth="1"/>
    <col min="3090" max="3328" width="8.88671875" style="1"/>
    <col min="3329" max="3330" width="8.77734375" style="1" customWidth="1"/>
    <col min="3331" max="3331" width="10" style="1" customWidth="1"/>
    <col min="3332" max="3334" width="8.77734375" style="1" customWidth="1"/>
    <col min="3335" max="3335" width="5.33203125" style="1" customWidth="1"/>
    <col min="3336" max="3336" width="22.109375" style="1" customWidth="1"/>
    <col min="3337" max="3337" width="10.33203125" style="1" customWidth="1"/>
    <col min="3338" max="3338" width="2.109375" style="1" customWidth="1"/>
    <col min="3339" max="3339" width="3.88671875" style="1" customWidth="1"/>
    <col min="3340" max="3340" width="2.109375" style="1" customWidth="1"/>
    <col min="3341" max="3341" width="3.88671875" style="1" customWidth="1"/>
    <col min="3342" max="3342" width="13.33203125" style="1" customWidth="1"/>
    <col min="3343" max="3343" width="0.5546875" style="1" customWidth="1"/>
    <col min="3344" max="3344" width="8.88671875" style="1"/>
    <col min="3345" max="3345" width="9.77734375" style="1" customWidth="1"/>
    <col min="3346" max="3584" width="8.88671875" style="1"/>
    <col min="3585" max="3586" width="8.77734375" style="1" customWidth="1"/>
    <col min="3587" max="3587" width="10" style="1" customWidth="1"/>
    <col min="3588" max="3590" width="8.77734375" style="1" customWidth="1"/>
    <col min="3591" max="3591" width="5.33203125" style="1" customWidth="1"/>
    <col min="3592" max="3592" width="22.109375" style="1" customWidth="1"/>
    <col min="3593" max="3593" width="10.33203125" style="1" customWidth="1"/>
    <col min="3594" max="3594" width="2.109375" style="1" customWidth="1"/>
    <col min="3595" max="3595" width="3.88671875" style="1" customWidth="1"/>
    <col min="3596" max="3596" width="2.109375" style="1" customWidth="1"/>
    <col min="3597" max="3597" width="3.88671875" style="1" customWidth="1"/>
    <col min="3598" max="3598" width="13.33203125" style="1" customWidth="1"/>
    <col min="3599" max="3599" width="0.5546875" style="1" customWidth="1"/>
    <col min="3600" max="3600" width="8.88671875" style="1"/>
    <col min="3601" max="3601" width="9.77734375" style="1" customWidth="1"/>
    <col min="3602" max="3840" width="8.88671875" style="1"/>
    <col min="3841" max="3842" width="8.77734375" style="1" customWidth="1"/>
    <col min="3843" max="3843" width="10" style="1" customWidth="1"/>
    <col min="3844" max="3846" width="8.77734375" style="1" customWidth="1"/>
    <col min="3847" max="3847" width="5.33203125" style="1" customWidth="1"/>
    <col min="3848" max="3848" width="22.109375" style="1" customWidth="1"/>
    <col min="3849" max="3849" width="10.33203125" style="1" customWidth="1"/>
    <col min="3850" max="3850" width="2.109375" style="1" customWidth="1"/>
    <col min="3851" max="3851" width="3.88671875" style="1" customWidth="1"/>
    <col min="3852" max="3852" width="2.109375" style="1" customWidth="1"/>
    <col min="3853" max="3853" width="3.88671875" style="1" customWidth="1"/>
    <col min="3854" max="3854" width="13.33203125" style="1" customWidth="1"/>
    <col min="3855" max="3855" width="0.5546875" style="1" customWidth="1"/>
    <col min="3856" max="3856" width="8.88671875" style="1"/>
    <col min="3857" max="3857" width="9.77734375" style="1" customWidth="1"/>
    <col min="3858" max="4096" width="8.88671875" style="1"/>
    <col min="4097" max="4098" width="8.77734375" style="1" customWidth="1"/>
    <col min="4099" max="4099" width="10" style="1" customWidth="1"/>
    <col min="4100" max="4102" width="8.77734375" style="1" customWidth="1"/>
    <col min="4103" max="4103" width="5.33203125" style="1" customWidth="1"/>
    <col min="4104" max="4104" width="22.109375" style="1" customWidth="1"/>
    <col min="4105" max="4105" width="10.33203125" style="1" customWidth="1"/>
    <col min="4106" max="4106" width="2.109375" style="1" customWidth="1"/>
    <col min="4107" max="4107" width="3.88671875" style="1" customWidth="1"/>
    <col min="4108" max="4108" width="2.109375" style="1" customWidth="1"/>
    <col min="4109" max="4109" width="3.88671875" style="1" customWidth="1"/>
    <col min="4110" max="4110" width="13.33203125" style="1" customWidth="1"/>
    <col min="4111" max="4111" width="0.5546875" style="1" customWidth="1"/>
    <col min="4112" max="4112" width="8.88671875" style="1"/>
    <col min="4113" max="4113" width="9.77734375" style="1" customWidth="1"/>
    <col min="4114" max="4352" width="8.88671875" style="1"/>
    <col min="4353" max="4354" width="8.77734375" style="1" customWidth="1"/>
    <col min="4355" max="4355" width="10" style="1" customWidth="1"/>
    <col min="4356" max="4358" width="8.77734375" style="1" customWidth="1"/>
    <col min="4359" max="4359" width="5.33203125" style="1" customWidth="1"/>
    <col min="4360" max="4360" width="22.109375" style="1" customWidth="1"/>
    <col min="4361" max="4361" width="10.33203125" style="1" customWidth="1"/>
    <col min="4362" max="4362" width="2.109375" style="1" customWidth="1"/>
    <col min="4363" max="4363" width="3.88671875" style="1" customWidth="1"/>
    <col min="4364" max="4364" width="2.109375" style="1" customWidth="1"/>
    <col min="4365" max="4365" width="3.88671875" style="1" customWidth="1"/>
    <col min="4366" max="4366" width="13.33203125" style="1" customWidth="1"/>
    <col min="4367" max="4367" width="0.5546875" style="1" customWidth="1"/>
    <col min="4368" max="4368" width="8.88671875" style="1"/>
    <col min="4369" max="4369" width="9.77734375" style="1" customWidth="1"/>
    <col min="4370" max="4608" width="8.88671875" style="1"/>
    <col min="4609" max="4610" width="8.77734375" style="1" customWidth="1"/>
    <col min="4611" max="4611" width="10" style="1" customWidth="1"/>
    <col min="4612" max="4614" width="8.77734375" style="1" customWidth="1"/>
    <col min="4615" max="4615" width="5.33203125" style="1" customWidth="1"/>
    <col min="4616" max="4616" width="22.109375" style="1" customWidth="1"/>
    <col min="4617" max="4617" width="10.33203125" style="1" customWidth="1"/>
    <col min="4618" max="4618" width="2.109375" style="1" customWidth="1"/>
    <col min="4619" max="4619" width="3.88671875" style="1" customWidth="1"/>
    <col min="4620" max="4620" width="2.109375" style="1" customWidth="1"/>
    <col min="4621" max="4621" width="3.88671875" style="1" customWidth="1"/>
    <col min="4622" max="4622" width="13.33203125" style="1" customWidth="1"/>
    <col min="4623" max="4623" width="0.5546875" style="1" customWidth="1"/>
    <col min="4624" max="4624" width="8.88671875" style="1"/>
    <col min="4625" max="4625" width="9.77734375" style="1" customWidth="1"/>
    <col min="4626" max="4864" width="8.88671875" style="1"/>
    <col min="4865" max="4866" width="8.77734375" style="1" customWidth="1"/>
    <col min="4867" max="4867" width="10" style="1" customWidth="1"/>
    <col min="4868" max="4870" width="8.77734375" style="1" customWidth="1"/>
    <col min="4871" max="4871" width="5.33203125" style="1" customWidth="1"/>
    <col min="4872" max="4872" width="22.109375" style="1" customWidth="1"/>
    <col min="4873" max="4873" width="10.33203125" style="1" customWidth="1"/>
    <col min="4874" max="4874" width="2.109375" style="1" customWidth="1"/>
    <col min="4875" max="4875" width="3.88671875" style="1" customWidth="1"/>
    <col min="4876" max="4876" width="2.109375" style="1" customWidth="1"/>
    <col min="4877" max="4877" width="3.88671875" style="1" customWidth="1"/>
    <col min="4878" max="4878" width="13.33203125" style="1" customWidth="1"/>
    <col min="4879" max="4879" width="0.5546875" style="1" customWidth="1"/>
    <col min="4880" max="4880" width="8.88671875" style="1"/>
    <col min="4881" max="4881" width="9.77734375" style="1" customWidth="1"/>
    <col min="4882" max="5120" width="8.88671875" style="1"/>
    <col min="5121" max="5122" width="8.77734375" style="1" customWidth="1"/>
    <col min="5123" max="5123" width="10" style="1" customWidth="1"/>
    <col min="5124" max="5126" width="8.77734375" style="1" customWidth="1"/>
    <col min="5127" max="5127" width="5.33203125" style="1" customWidth="1"/>
    <col min="5128" max="5128" width="22.109375" style="1" customWidth="1"/>
    <col min="5129" max="5129" width="10.33203125" style="1" customWidth="1"/>
    <col min="5130" max="5130" width="2.109375" style="1" customWidth="1"/>
    <col min="5131" max="5131" width="3.88671875" style="1" customWidth="1"/>
    <col min="5132" max="5132" width="2.109375" style="1" customWidth="1"/>
    <col min="5133" max="5133" width="3.88671875" style="1" customWidth="1"/>
    <col min="5134" max="5134" width="13.33203125" style="1" customWidth="1"/>
    <col min="5135" max="5135" width="0.5546875" style="1" customWidth="1"/>
    <col min="5136" max="5136" width="8.88671875" style="1"/>
    <col min="5137" max="5137" width="9.77734375" style="1" customWidth="1"/>
    <col min="5138" max="5376" width="8.88671875" style="1"/>
    <col min="5377" max="5378" width="8.77734375" style="1" customWidth="1"/>
    <col min="5379" max="5379" width="10" style="1" customWidth="1"/>
    <col min="5380" max="5382" width="8.77734375" style="1" customWidth="1"/>
    <col min="5383" max="5383" width="5.33203125" style="1" customWidth="1"/>
    <col min="5384" max="5384" width="22.109375" style="1" customWidth="1"/>
    <col min="5385" max="5385" width="10.33203125" style="1" customWidth="1"/>
    <col min="5386" max="5386" width="2.109375" style="1" customWidth="1"/>
    <col min="5387" max="5387" width="3.88671875" style="1" customWidth="1"/>
    <col min="5388" max="5388" width="2.109375" style="1" customWidth="1"/>
    <col min="5389" max="5389" width="3.88671875" style="1" customWidth="1"/>
    <col min="5390" max="5390" width="13.33203125" style="1" customWidth="1"/>
    <col min="5391" max="5391" width="0.5546875" style="1" customWidth="1"/>
    <col min="5392" max="5392" width="8.88671875" style="1"/>
    <col min="5393" max="5393" width="9.77734375" style="1" customWidth="1"/>
    <col min="5394" max="5632" width="8.88671875" style="1"/>
    <col min="5633" max="5634" width="8.77734375" style="1" customWidth="1"/>
    <col min="5635" max="5635" width="10" style="1" customWidth="1"/>
    <col min="5636" max="5638" width="8.77734375" style="1" customWidth="1"/>
    <col min="5639" max="5639" width="5.33203125" style="1" customWidth="1"/>
    <col min="5640" max="5640" width="22.109375" style="1" customWidth="1"/>
    <col min="5641" max="5641" width="10.33203125" style="1" customWidth="1"/>
    <col min="5642" max="5642" width="2.109375" style="1" customWidth="1"/>
    <col min="5643" max="5643" width="3.88671875" style="1" customWidth="1"/>
    <col min="5644" max="5644" width="2.109375" style="1" customWidth="1"/>
    <col min="5645" max="5645" width="3.88671875" style="1" customWidth="1"/>
    <col min="5646" max="5646" width="13.33203125" style="1" customWidth="1"/>
    <col min="5647" max="5647" width="0.5546875" style="1" customWidth="1"/>
    <col min="5648" max="5648" width="8.88671875" style="1"/>
    <col min="5649" max="5649" width="9.77734375" style="1" customWidth="1"/>
    <col min="5650" max="5888" width="8.88671875" style="1"/>
    <col min="5889" max="5890" width="8.77734375" style="1" customWidth="1"/>
    <col min="5891" max="5891" width="10" style="1" customWidth="1"/>
    <col min="5892" max="5894" width="8.77734375" style="1" customWidth="1"/>
    <col min="5895" max="5895" width="5.33203125" style="1" customWidth="1"/>
    <col min="5896" max="5896" width="22.109375" style="1" customWidth="1"/>
    <col min="5897" max="5897" width="10.33203125" style="1" customWidth="1"/>
    <col min="5898" max="5898" width="2.109375" style="1" customWidth="1"/>
    <col min="5899" max="5899" width="3.88671875" style="1" customWidth="1"/>
    <col min="5900" max="5900" width="2.109375" style="1" customWidth="1"/>
    <col min="5901" max="5901" width="3.88671875" style="1" customWidth="1"/>
    <col min="5902" max="5902" width="13.33203125" style="1" customWidth="1"/>
    <col min="5903" max="5903" width="0.5546875" style="1" customWidth="1"/>
    <col min="5904" max="5904" width="8.88671875" style="1"/>
    <col min="5905" max="5905" width="9.77734375" style="1" customWidth="1"/>
    <col min="5906" max="6144" width="8.88671875" style="1"/>
    <col min="6145" max="6146" width="8.77734375" style="1" customWidth="1"/>
    <col min="6147" max="6147" width="10" style="1" customWidth="1"/>
    <col min="6148" max="6150" width="8.77734375" style="1" customWidth="1"/>
    <col min="6151" max="6151" width="5.33203125" style="1" customWidth="1"/>
    <col min="6152" max="6152" width="22.109375" style="1" customWidth="1"/>
    <col min="6153" max="6153" width="10.33203125" style="1" customWidth="1"/>
    <col min="6154" max="6154" width="2.109375" style="1" customWidth="1"/>
    <col min="6155" max="6155" width="3.88671875" style="1" customWidth="1"/>
    <col min="6156" max="6156" width="2.109375" style="1" customWidth="1"/>
    <col min="6157" max="6157" width="3.88671875" style="1" customWidth="1"/>
    <col min="6158" max="6158" width="13.33203125" style="1" customWidth="1"/>
    <col min="6159" max="6159" width="0.5546875" style="1" customWidth="1"/>
    <col min="6160" max="6160" width="8.88671875" style="1"/>
    <col min="6161" max="6161" width="9.77734375" style="1" customWidth="1"/>
    <col min="6162" max="6400" width="8.88671875" style="1"/>
    <col min="6401" max="6402" width="8.77734375" style="1" customWidth="1"/>
    <col min="6403" max="6403" width="10" style="1" customWidth="1"/>
    <col min="6404" max="6406" width="8.77734375" style="1" customWidth="1"/>
    <col min="6407" max="6407" width="5.33203125" style="1" customWidth="1"/>
    <col min="6408" max="6408" width="22.109375" style="1" customWidth="1"/>
    <col min="6409" max="6409" width="10.33203125" style="1" customWidth="1"/>
    <col min="6410" max="6410" width="2.109375" style="1" customWidth="1"/>
    <col min="6411" max="6411" width="3.88671875" style="1" customWidth="1"/>
    <col min="6412" max="6412" width="2.109375" style="1" customWidth="1"/>
    <col min="6413" max="6413" width="3.88671875" style="1" customWidth="1"/>
    <col min="6414" max="6414" width="13.33203125" style="1" customWidth="1"/>
    <col min="6415" max="6415" width="0.5546875" style="1" customWidth="1"/>
    <col min="6416" max="6416" width="8.88671875" style="1"/>
    <col min="6417" max="6417" width="9.77734375" style="1" customWidth="1"/>
    <col min="6418" max="6656" width="8.88671875" style="1"/>
    <col min="6657" max="6658" width="8.77734375" style="1" customWidth="1"/>
    <col min="6659" max="6659" width="10" style="1" customWidth="1"/>
    <col min="6660" max="6662" width="8.77734375" style="1" customWidth="1"/>
    <col min="6663" max="6663" width="5.33203125" style="1" customWidth="1"/>
    <col min="6664" max="6664" width="22.109375" style="1" customWidth="1"/>
    <col min="6665" max="6665" width="10.33203125" style="1" customWidth="1"/>
    <col min="6666" max="6666" width="2.109375" style="1" customWidth="1"/>
    <col min="6667" max="6667" width="3.88671875" style="1" customWidth="1"/>
    <col min="6668" max="6668" width="2.109375" style="1" customWidth="1"/>
    <col min="6669" max="6669" width="3.88671875" style="1" customWidth="1"/>
    <col min="6670" max="6670" width="13.33203125" style="1" customWidth="1"/>
    <col min="6671" max="6671" width="0.5546875" style="1" customWidth="1"/>
    <col min="6672" max="6672" width="8.88671875" style="1"/>
    <col min="6673" max="6673" width="9.77734375" style="1" customWidth="1"/>
    <col min="6674" max="6912" width="8.88671875" style="1"/>
    <col min="6913" max="6914" width="8.77734375" style="1" customWidth="1"/>
    <col min="6915" max="6915" width="10" style="1" customWidth="1"/>
    <col min="6916" max="6918" width="8.77734375" style="1" customWidth="1"/>
    <col min="6919" max="6919" width="5.33203125" style="1" customWidth="1"/>
    <col min="6920" max="6920" width="22.109375" style="1" customWidth="1"/>
    <col min="6921" max="6921" width="10.33203125" style="1" customWidth="1"/>
    <col min="6922" max="6922" width="2.109375" style="1" customWidth="1"/>
    <col min="6923" max="6923" width="3.88671875" style="1" customWidth="1"/>
    <col min="6924" max="6924" width="2.109375" style="1" customWidth="1"/>
    <col min="6925" max="6925" width="3.88671875" style="1" customWidth="1"/>
    <col min="6926" max="6926" width="13.33203125" style="1" customWidth="1"/>
    <col min="6927" max="6927" width="0.5546875" style="1" customWidth="1"/>
    <col min="6928" max="6928" width="8.88671875" style="1"/>
    <col min="6929" max="6929" width="9.77734375" style="1" customWidth="1"/>
    <col min="6930" max="7168" width="8.88671875" style="1"/>
    <col min="7169" max="7170" width="8.77734375" style="1" customWidth="1"/>
    <col min="7171" max="7171" width="10" style="1" customWidth="1"/>
    <col min="7172" max="7174" width="8.77734375" style="1" customWidth="1"/>
    <col min="7175" max="7175" width="5.33203125" style="1" customWidth="1"/>
    <col min="7176" max="7176" width="22.109375" style="1" customWidth="1"/>
    <col min="7177" max="7177" width="10.33203125" style="1" customWidth="1"/>
    <col min="7178" max="7178" width="2.109375" style="1" customWidth="1"/>
    <col min="7179" max="7179" width="3.88671875" style="1" customWidth="1"/>
    <col min="7180" max="7180" width="2.109375" style="1" customWidth="1"/>
    <col min="7181" max="7181" width="3.88671875" style="1" customWidth="1"/>
    <col min="7182" max="7182" width="13.33203125" style="1" customWidth="1"/>
    <col min="7183" max="7183" width="0.5546875" style="1" customWidth="1"/>
    <col min="7184" max="7184" width="8.88671875" style="1"/>
    <col min="7185" max="7185" width="9.77734375" style="1" customWidth="1"/>
    <col min="7186" max="7424" width="8.88671875" style="1"/>
    <col min="7425" max="7426" width="8.77734375" style="1" customWidth="1"/>
    <col min="7427" max="7427" width="10" style="1" customWidth="1"/>
    <col min="7428" max="7430" width="8.77734375" style="1" customWidth="1"/>
    <col min="7431" max="7431" width="5.33203125" style="1" customWidth="1"/>
    <col min="7432" max="7432" width="22.109375" style="1" customWidth="1"/>
    <col min="7433" max="7433" width="10.33203125" style="1" customWidth="1"/>
    <col min="7434" max="7434" width="2.109375" style="1" customWidth="1"/>
    <col min="7435" max="7435" width="3.88671875" style="1" customWidth="1"/>
    <col min="7436" max="7436" width="2.109375" style="1" customWidth="1"/>
    <col min="7437" max="7437" width="3.88671875" style="1" customWidth="1"/>
    <col min="7438" max="7438" width="13.33203125" style="1" customWidth="1"/>
    <col min="7439" max="7439" width="0.5546875" style="1" customWidth="1"/>
    <col min="7440" max="7440" width="8.88671875" style="1"/>
    <col min="7441" max="7441" width="9.77734375" style="1" customWidth="1"/>
    <col min="7442" max="7680" width="8.88671875" style="1"/>
    <col min="7681" max="7682" width="8.77734375" style="1" customWidth="1"/>
    <col min="7683" max="7683" width="10" style="1" customWidth="1"/>
    <col min="7684" max="7686" width="8.77734375" style="1" customWidth="1"/>
    <col min="7687" max="7687" width="5.33203125" style="1" customWidth="1"/>
    <col min="7688" max="7688" width="22.109375" style="1" customWidth="1"/>
    <col min="7689" max="7689" width="10.33203125" style="1" customWidth="1"/>
    <col min="7690" max="7690" width="2.109375" style="1" customWidth="1"/>
    <col min="7691" max="7691" width="3.88671875" style="1" customWidth="1"/>
    <col min="7692" max="7692" width="2.109375" style="1" customWidth="1"/>
    <col min="7693" max="7693" width="3.88671875" style="1" customWidth="1"/>
    <col min="7694" max="7694" width="13.33203125" style="1" customWidth="1"/>
    <col min="7695" max="7695" width="0.5546875" style="1" customWidth="1"/>
    <col min="7696" max="7696" width="8.88671875" style="1"/>
    <col min="7697" max="7697" width="9.77734375" style="1" customWidth="1"/>
    <col min="7698" max="7936" width="8.88671875" style="1"/>
    <col min="7937" max="7938" width="8.77734375" style="1" customWidth="1"/>
    <col min="7939" max="7939" width="10" style="1" customWidth="1"/>
    <col min="7940" max="7942" width="8.77734375" style="1" customWidth="1"/>
    <col min="7943" max="7943" width="5.33203125" style="1" customWidth="1"/>
    <col min="7944" max="7944" width="22.109375" style="1" customWidth="1"/>
    <col min="7945" max="7945" width="10.33203125" style="1" customWidth="1"/>
    <col min="7946" max="7946" width="2.109375" style="1" customWidth="1"/>
    <col min="7947" max="7947" width="3.88671875" style="1" customWidth="1"/>
    <col min="7948" max="7948" width="2.109375" style="1" customWidth="1"/>
    <col min="7949" max="7949" width="3.88671875" style="1" customWidth="1"/>
    <col min="7950" max="7950" width="13.33203125" style="1" customWidth="1"/>
    <col min="7951" max="7951" width="0.5546875" style="1" customWidth="1"/>
    <col min="7952" max="7952" width="8.88671875" style="1"/>
    <col min="7953" max="7953" width="9.77734375" style="1" customWidth="1"/>
    <col min="7954" max="8192" width="8.88671875" style="1"/>
    <col min="8193" max="8194" width="8.77734375" style="1" customWidth="1"/>
    <col min="8195" max="8195" width="10" style="1" customWidth="1"/>
    <col min="8196" max="8198" width="8.77734375" style="1" customWidth="1"/>
    <col min="8199" max="8199" width="5.33203125" style="1" customWidth="1"/>
    <col min="8200" max="8200" width="22.109375" style="1" customWidth="1"/>
    <col min="8201" max="8201" width="10.33203125" style="1" customWidth="1"/>
    <col min="8202" max="8202" width="2.109375" style="1" customWidth="1"/>
    <col min="8203" max="8203" width="3.88671875" style="1" customWidth="1"/>
    <col min="8204" max="8204" width="2.109375" style="1" customWidth="1"/>
    <col min="8205" max="8205" width="3.88671875" style="1" customWidth="1"/>
    <col min="8206" max="8206" width="13.33203125" style="1" customWidth="1"/>
    <col min="8207" max="8207" width="0.5546875" style="1" customWidth="1"/>
    <col min="8208" max="8208" width="8.88671875" style="1"/>
    <col min="8209" max="8209" width="9.77734375" style="1" customWidth="1"/>
    <col min="8210" max="8448" width="8.88671875" style="1"/>
    <col min="8449" max="8450" width="8.77734375" style="1" customWidth="1"/>
    <col min="8451" max="8451" width="10" style="1" customWidth="1"/>
    <col min="8452" max="8454" width="8.77734375" style="1" customWidth="1"/>
    <col min="8455" max="8455" width="5.33203125" style="1" customWidth="1"/>
    <col min="8456" max="8456" width="22.109375" style="1" customWidth="1"/>
    <col min="8457" max="8457" width="10.33203125" style="1" customWidth="1"/>
    <col min="8458" max="8458" width="2.109375" style="1" customWidth="1"/>
    <col min="8459" max="8459" width="3.88671875" style="1" customWidth="1"/>
    <col min="8460" max="8460" width="2.109375" style="1" customWidth="1"/>
    <col min="8461" max="8461" width="3.88671875" style="1" customWidth="1"/>
    <col min="8462" max="8462" width="13.33203125" style="1" customWidth="1"/>
    <col min="8463" max="8463" width="0.5546875" style="1" customWidth="1"/>
    <col min="8464" max="8464" width="8.88671875" style="1"/>
    <col min="8465" max="8465" width="9.77734375" style="1" customWidth="1"/>
    <col min="8466" max="8704" width="8.88671875" style="1"/>
    <col min="8705" max="8706" width="8.77734375" style="1" customWidth="1"/>
    <col min="8707" max="8707" width="10" style="1" customWidth="1"/>
    <col min="8708" max="8710" width="8.77734375" style="1" customWidth="1"/>
    <col min="8711" max="8711" width="5.33203125" style="1" customWidth="1"/>
    <col min="8712" max="8712" width="22.109375" style="1" customWidth="1"/>
    <col min="8713" max="8713" width="10.33203125" style="1" customWidth="1"/>
    <col min="8714" max="8714" width="2.109375" style="1" customWidth="1"/>
    <col min="8715" max="8715" width="3.88671875" style="1" customWidth="1"/>
    <col min="8716" max="8716" width="2.109375" style="1" customWidth="1"/>
    <col min="8717" max="8717" width="3.88671875" style="1" customWidth="1"/>
    <col min="8718" max="8718" width="13.33203125" style="1" customWidth="1"/>
    <col min="8719" max="8719" width="0.5546875" style="1" customWidth="1"/>
    <col min="8720" max="8720" width="8.88671875" style="1"/>
    <col min="8721" max="8721" width="9.77734375" style="1" customWidth="1"/>
    <col min="8722" max="8960" width="8.88671875" style="1"/>
    <col min="8961" max="8962" width="8.77734375" style="1" customWidth="1"/>
    <col min="8963" max="8963" width="10" style="1" customWidth="1"/>
    <col min="8964" max="8966" width="8.77734375" style="1" customWidth="1"/>
    <col min="8967" max="8967" width="5.33203125" style="1" customWidth="1"/>
    <col min="8968" max="8968" width="22.109375" style="1" customWidth="1"/>
    <col min="8969" max="8969" width="10.33203125" style="1" customWidth="1"/>
    <col min="8970" max="8970" width="2.109375" style="1" customWidth="1"/>
    <col min="8971" max="8971" width="3.88671875" style="1" customWidth="1"/>
    <col min="8972" max="8972" width="2.109375" style="1" customWidth="1"/>
    <col min="8973" max="8973" width="3.88671875" style="1" customWidth="1"/>
    <col min="8974" max="8974" width="13.33203125" style="1" customWidth="1"/>
    <col min="8975" max="8975" width="0.5546875" style="1" customWidth="1"/>
    <col min="8976" max="8976" width="8.88671875" style="1"/>
    <col min="8977" max="8977" width="9.77734375" style="1" customWidth="1"/>
    <col min="8978" max="9216" width="8.88671875" style="1"/>
    <col min="9217" max="9218" width="8.77734375" style="1" customWidth="1"/>
    <col min="9219" max="9219" width="10" style="1" customWidth="1"/>
    <col min="9220" max="9222" width="8.77734375" style="1" customWidth="1"/>
    <col min="9223" max="9223" width="5.33203125" style="1" customWidth="1"/>
    <col min="9224" max="9224" width="22.109375" style="1" customWidth="1"/>
    <col min="9225" max="9225" width="10.33203125" style="1" customWidth="1"/>
    <col min="9226" max="9226" width="2.109375" style="1" customWidth="1"/>
    <col min="9227" max="9227" width="3.88671875" style="1" customWidth="1"/>
    <col min="9228" max="9228" width="2.109375" style="1" customWidth="1"/>
    <col min="9229" max="9229" width="3.88671875" style="1" customWidth="1"/>
    <col min="9230" max="9230" width="13.33203125" style="1" customWidth="1"/>
    <col min="9231" max="9231" width="0.5546875" style="1" customWidth="1"/>
    <col min="9232" max="9232" width="8.88671875" style="1"/>
    <col min="9233" max="9233" width="9.77734375" style="1" customWidth="1"/>
    <col min="9234" max="9472" width="8.88671875" style="1"/>
    <col min="9473" max="9474" width="8.77734375" style="1" customWidth="1"/>
    <col min="9475" max="9475" width="10" style="1" customWidth="1"/>
    <col min="9476" max="9478" width="8.77734375" style="1" customWidth="1"/>
    <col min="9479" max="9479" width="5.33203125" style="1" customWidth="1"/>
    <col min="9480" max="9480" width="22.109375" style="1" customWidth="1"/>
    <col min="9481" max="9481" width="10.33203125" style="1" customWidth="1"/>
    <col min="9482" max="9482" width="2.109375" style="1" customWidth="1"/>
    <col min="9483" max="9483" width="3.88671875" style="1" customWidth="1"/>
    <col min="9484" max="9484" width="2.109375" style="1" customWidth="1"/>
    <col min="9485" max="9485" width="3.88671875" style="1" customWidth="1"/>
    <col min="9486" max="9486" width="13.33203125" style="1" customWidth="1"/>
    <col min="9487" max="9487" width="0.5546875" style="1" customWidth="1"/>
    <col min="9488" max="9488" width="8.88671875" style="1"/>
    <col min="9489" max="9489" width="9.77734375" style="1" customWidth="1"/>
    <col min="9490" max="9728" width="8.88671875" style="1"/>
    <col min="9729" max="9730" width="8.77734375" style="1" customWidth="1"/>
    <col min="9731" max="9731" width="10" style="1" customWidth="1"/>
    <col min="9732" max="9734" width="8.77734375" style="1" customWidth="1"/>
    <col min="9735" max="9735" width="5.33203125" style="1" customWidth="1"/>
    <col min="9736" max="9736" width="22.109375" style="1" customWidth="1"/>
    <col min="9737" max="9737" width="10.33203125" style="1" customWidth="1"/>
    <col min="9738" max="9738" width="2.109375" style="1" customWidth="1"/>
    <col min="9739" max="9739" width="3.88671875" style="1" customWidth="1"/>
    <col min="9740" max="9740" width="2.109375" style="1" customWidth="1"/>
    <col min="9741" max="9741" width="3.88671875" style="1" customWidth="1"/>
    <col min="9742" max="9742" width="13.33203125" style="1" customWidth="1"/>
    <col min="9743" max="9743" width="0.5546875" style="1" customWidth="1"/>
    <col min="9744" max="9744" width="8.88671875" style="1"/>
    <col min="9745" max="9745" width="9.77734375" style="1" customWidth="1"/>
    <col min="9746" max="9984" width="8.88671875" style="1"/>
    <col min="9985" max="9986" width="8.77734375" style="1" customWidth="1"/>
    <col min="9987" max="9987" width="10" style="1" customWidth="1"/>
    <col min="9988" max="9990" width="8.77734375" style="1" customWidth="1"/>
    <col min="9991" max="9991" width="5.33203125" style="1" customWidth="1"/>
    <col min="9992" max="9992" width="22.109375" style="1" customWidth="1"/>
    <col min="9993" max="9993" width="10.33203125" style="1" customWidth="1"/>
    <col min="9994" max="9994" width="2.109375" style="1" customWidth="1"/>
    <col min="9995" max="9995" width="3.88671875" style="1" customWidth="1"/>
    <col min="9996" max="9996" width="2.109375" style="1" customWidth="1"/>
    <col min="9997" max="9997" width="3.88671875" style="1" customWidth="1"/>
    <col min="9998" max="9998" width="13.33203125" style="1" customWidth="1"/>
    <col min="9999" max="9999" width="0.5546875" style="1" customWidth="1"/>
    <col min="10000" max="10000" width="8.88671875" style="1"/>
    <col min="10001" max="10001" width="9.77734375" style="1" customWidth="1"/>
    <col min="10002" max="10240" width="8.88671875" style="1"/>
    <col min="10241" max="10242" width="8.77734375" style="1" customWidth="1"/>
    <col min="10243" max="10243" width="10" style="1" customWidth="1"/>
    <col min="10244" max="10246" width="8.77734375" style="1" customWidth="1"/>
    <col min="10247" max="10247" width="5.33203125" style="1" customWidth="1"/>
    <col min="10248" max="10248" width="22.109375" style="1" customWidth="1"/>
    <col min="10249" max="10249" width="10.33203125" style="1" customWidth="1"/>
    <col min="10250" max="10250" width="2.109375" style="1" customWidth="1"/>
    <col min="10251" max="10251" width="3.88671875" style="1" customWidth="1"/>
    <col min="10252" max="10252" width="2.109375" style="1" customWidth="1"/>
    <col min="10253" max="10253" width="3.88671875" style="1" customWidth="1"/>
    <col min="10254" max="10254" width="13.33203125" style="1" customWidth="1"/>
    <col min="10255" max="10255" width="0.5546875" style="1" customWidth="1"/>
    <col min="10256" max="10256" width="8.88671875" style="1"/>
    <col min="10257" max="10257" width="9.77734375" style="1" customWidth="1"/>
    <col min="10258" max="10496" width="8.88671875" style="1"/>
    <col min="10497" max="10498" width="8.77734375" style="1" customWidth="1"/>
    <col min="10499" max="10499" width="10" style="1" customWidth="1"/>
    <col min="10500" max="10502" width="8.77734375" style="1" customWidth="1"/>
    <col min="10503" max="10503" width="5.33203125" style="1" customWidth="1"/>
    <col min="10504" max="10504" width="22.109375" style="1" customWidth="1"/>
    <col min="10505" max="10505" width="10.33203125" style="1" customWidth="1"/>
    <col min="10506" max="10506" width="2.109375" style="1" customWidth="1"/>
    <col min="10507" max="10507" width="3.88671875" style="1" customWidth="1"/>
    <col min="10508" max="10508" width="2.109375" style="1" customWidth="1"/>
    <col min="10509" max="10509" width="3.88671875" style="1" customWidth="1"/>
    <col min="10510" max="10510" width="13.33203125" style="1" customWidth="1"/>
    <col min="10511" max="10511" width="0.5546875" style="1" customWidth="1"/>
    <col min="10512" max="10512" width="8.88671875" style="1"/>
    <col min="10513" max="10513" width="9.77734375" style="1" customWidth="1"/>
    <col min="10514" max="10752" width="8.88671875" style="1"/>
    <col min="10753" max="10754" width="8.77734375" style="1" customWidth="1"/>
    <col min="10755" max="10755" width="10" style="1" customWidth="1"/>
    <col min="10756" max="10758" width="8.77734375" style="1" customWidth="1"/>
    <col min="10759" max="10759" width="5.33203125" style="1" customWidth="1"/>
    <col min="10760" max="10760" width="22.109375" style="1" customWidth="1"/>
    <col min="10761" max="10761" width="10.33203125" style="1" customWidth="1"/>
    <col min="10762" max="10762" width="2.109375" style="1" customWidth="1"/>
    <col min="10763" max="10763" width="3.88671875" style="1" customWidth="1"/>
    <col min="10764" max="10764" width="2.109375" style="1" customWidth="1"/>
    <col min="10765" max="10765" width="3.88671875" style="1" customWidth="1"/>
    <col min="10766" max="10766" width="13.33203125" style="1" customWidth="1"/>
    <col min="10767" max="10767" width="0.5546875" style="1" customWidth="1"/>
    <col min="10768" max="10768" width="8.88671875" style="1"/>
    <col min="10769" max="10769" width="9.77734375" style="1" customWidth="1"/>
    <col min="10770" max="11008" width="8.88671875" style="1"/>
    <col min="11009" max="11010" width="8.77734375" style="1" customWidth="1"/>
    <col min="11011" max="11011" width="10" style="1" customWidth="1"/>
    <col min="11012" max="11014" width="8.77734375" style="1" customWidth="1"/>
    <col min="11015" max="11015" width="5.33203125" style="1" customWidth="1"/>
    <col min="11016" max="11016" width="22.109375" style="1" customWidth="1"/>
    <col min="11017" max="11017" width="10.33203125" style="1" customWidth="1"/>
    <col min="11018" max="11018" width="2.109375" style="1" customWidth="1"/>
    <col min="11019" max="11019" width="3.88671875" style="1" customWidth="1"/>
    <col min="11020" max="11020" width="2.109375" style="1" customWidth="1"/>
    <col min="11021" max="11021" width="3.88671875" style="1" customWidth="1"/>
    <col min="11022" max="11022" width="13.33203125" style="1" customWidth="1"/>
    <col min="11023" max="11023" width="0.5546875" style="1" customWidth="1"/>
    <col min="11024" max="11024" width="8.88671875" style="1"/>
    <col min="11025" max="11025" width="9.77734375" style="1" customWidth="1"/>
    <col min="11026" max="11264" width="8.88671875" style="1"/>
    <col min="11265" max="11266" width="8.77734375" style="1" customWidth="1"/>
    <col min="11267" max="11267" width="10" style="1" customWidth="1"/>
    <col min="11268" max="11270" width="8.77734375" style="1" customWidth="1"/>
    <col min="11271" max="11271" width="5.33203125" style="1" customWidth="1"/>
    <col min="11272" max="11272" width="22.109375" style="1" customWidth="1"/>
    <col min="11273" max="11273" width="10.33203125" style="1" customWidth="1"/>
    <col min="11274" max="11274" width="2.109375" style="1" customWidth="1"/>
    <col min="11275" max="11275" width="3.88671875" style="1" customWidth="1"/>
    <col min="11276" max="11276" width="2.109375" style="1" customWidth="1"/>
    <col min="11277" max="11277" width="3.88671875" style="1" customWidth="1"/>
    <col min="11278" max="11278" width="13.33203125" style="1" customWidth="1"/>
    <col min="11279" max="11279" width="0.5546875" style="1" customWidth="1"/>
    <col min="11280" max="11280" width="8.88671875" style="1"/>
    <col min="11281" max="11281" width="9.77734375" style="1" customWidth="1"/>
    <col min="11282" max="11520" width="8.88671875" style="1"/>
    <col min="11521" max="11522" width="8.77734375" style="1" customWidth="1"/>
    <col min="11523" max="11523" width="10" style="1" customWidth="1"/>
    <col min="11524" max="11526" width="8.77734375" style="1" customWidth="1"/>
    <col min="11527" max="11527" width="5.33203125" style="1" customWidth="1"/>
    <col min="11528" max="11528" width="22.109375" style="1" customWidth="1"/>
    <col min="11529" max="11529" width="10.33203125" style="1" customWidth="1"/>
    <col min="11530" max="11530" width="2.109375" style="1" customWidth="1"/>
    <col min="11531" max="11531" width="3.88671875" style="1" customWidth="1"/>
    <col min="11532" max="11532" width="2.109375" style="1" customWidth="1"/>
    <col min="11533" max="11533" width="3.88671875" style="1" customWidth="1"/>
    <col min="11534" max="11534" width="13.33203125" style="1" customWidth="1"/>
    <col min="11535" max="11535" width="0.5546875" style="1" customWidth="1"/>
    <col min="11536" max="11536" width="8.88671875" style="1"/>
    <col min="11537" max="11537" width="9.77734375" style="1" customWidth="1"/>
    <col min="11538" max="11776" width="8.88671875" style="1"/>
    <col min="11777" max="11778" width="8.77734375" style="1" customWidth="1"/>
    <col min="11779" max="11779" width="10" style="1" customWidth="1"/>
    <col min="11780" max="11782" width="8.77734375" style="1" customWidth="1"/>
    <col min="11783" max="11783" width="5.33203125" style="1" customWidth="1"/>
    <col min="11784" max="11784" width="22.109375" style="1" customWidth="1"/>
    <col min="11785" max="11785" width="10.33203125" style="1" customWidth="1"/>
    <col min="11786" max="11786" width="2.109375" style="1" customWidth="1"/>
    <col min="11787" max="11787" width="3.88671875" style="1" customWidth="1"/>
    <col min="11788" max="11788" width="2.109375" style="1" customWidth="1"/>
    <col min="11789" max="11789" width="3.88671875" style="1" customWidth="1"/>
    <col min="11790" max="11790" width="13.33203125" style="1" customWidth="1"/>
    <col min="11791" max="11791" width="0.5546875" style="1" customWidth="1"/>
    <col min="11792" max="11792" width="8.88671875" style="1"/>
    <col min="11793" max="11793" width="9.77734375" style="1" customWidth="1"/>
    <col min="11794" max="12032" width="8.88671875" style="1"/>
    <col min="12033" max="12034" width="8.77734375" style="1" customWidth="1"/>
    <col min="12035" max="12035" width="10" style="1" customWidth="1"/>
    <col min="12036" max="12038" width="8.77734375" style="1" customWidth="1"/>
    <col min="12039" max="12039" width="5.33203125" style="1" customWidth="1"/>
    <col min="12040" max="12040" width="22.109375" style="1" customWidth="1"/>
    <col min="12041" max="12041" width="10.33203125" style="1" customWidth="1"/>
    <col min="12042" max="12042" width="2.109375" style="1" customWidth="1"/>
    <col min="12043" max="12043" width="3.88671875" style="1" customWidth="1"/>
    <col min="12044" max="12044" width="2.109375" style="1" customWidth="1"/>
    <col min="12045" max="12045" width="3.88671875" style="1" customWidth="1"/>
    <col min="12046" max="12046" width="13.33203125" style="1" customWidth="1"/>
    <col min="12047" max="12047" width="0.5546875" style="1" customWidth="1"/>
    <col min="12048" max="12048" width="8.88671875" style="1"/>
    <col min="12049" max="12049" width="9.77734375" style="1" customWidth="1"/>
    <col min="12050" max="12288" width="8.88671875" style="1"/>
    <col min="12289" max="12290" width="8.77734375" style="1" customWidth="1"/>
    <col min="12291" max="12291" width="10" style="1" customWidth="1"/>
    <col min="12292" max="12294" width="8.77734375" style="1" customWidth="1"/>
    <col min="12295" max="12295" width="5.33203125" style="1" customWidth="1"/>
    <col min="12296" max="12296" width="22.109375" style="1" customWidth="1"/>
    <col min="12297" max="12297" width="10.33203125" style="1" customWidth="1"/>
    <col min="12298" max="12298" width="2.109375" style="1" customWidth="1"/>
    <col min="12299" max="12299" width="3.88671875" style="1" customWidth="1"/>
    <col min="12300" max="12300" width="2.109375" style="1" customWidth="1"/>
    <col min="12301" max="12301" width="3.88671875" style="1" customWidth="1"/>
    <col min="12302" max="12302" width="13.33203125" style="1" customWidth="1"/>
    <col min="12303" max="12303" width="0.5546875" style="1" customWidth="1"/>
    <col min="12304" max="12304" width="8.88671875" style="1"/>
    <col min="12305" max="12305" width="9.77734375" style="1" customWidth="1"/>
    <col min="12306" max="12544" width="8.88671875" style="1"/>
    <col min="12545" max="12546" width="8.77734375" style="1" customWidth="1"/>
    <col min="12547" max="12547" width="10" style="1" customWidth="1"/>
    <col min="12548" max="12550" width="8.77734375" style="1" customWidth="1"/>
    <col min="12551" max="12551" width="5.33203125" style="1" customWidth="1"/>
    <col min="12552" max="12552" width="22.109375" style="1" customWidth="1"/>
    <col min="12553" max="12553" width="10.33203125" style="1" customWidth="1"/>
    <col min="12554" max="12554" width="2.109375" style="1" customWidth="1"/>
    <col min="12555" max="12555" width="3.88671875" style="1" customWidth="1"/>
    <col min="12556" max="12556" width="2.109375" style="1" customWidth="1"/>
    <col min="12557" max="12557" width="3.88671875" style="1" customWidth="1"/>
    <col min="12558" max="12558" width="13.33203125" style="1" customWidth="1"/>
    <col min="12559" max="12559" width="0.5546875" style="1" customWidth="1"/>
    <col min="12560" max="12560" width="8.88671875" style="1"/>
    <col min="12561" max="12561" width="9.77734375" style="1" customWidth="1"/>
    <col min="12562" max="12800" width="8.88671875" style="1"/>
    <col min="12801" max="12802" width="8.77734375" style="1" customWidth="1"/>
    <col min="12803" max="12803" width="10" style="1" customWidth="1"/>
    <col min="12804" max="12806" width="8.77734375" style="1" customWidth="1"/>
    <col min="12807" max="12807" width="5.33203125" style="1" customWidth="1"/>
    <col min="12808" max="12808" width="22.109375" style="1" customWidth="1"/>
    <col min="12809" max="12809" width="10.33203125" style="1" customWidth="1"/>
    <col min="12810" max="12810" width="2.109375" style="1" customWidth="1"/>
    <col min="12811" max="12811" width="3.88671875" style="1" customWidth="1"/>
    <col min="12812" max="12812" width="2.109375" style="1" customWidth="1"/>
    <col min="12813" max="12813" width="3.88671875" style="1" customWidth="1"/>
    <col min="12814" max="12814" width="13.33203125" style="1" customWidth="1"/>
    <col min="12815" max="12815" width="0.5546875" style="1" customWidth="1"/>
    <col min="12816" max="12816" width="8.88671875" style="1"/>
    <col min="12817" max="12817" width="9.77734375" style="1" customWidth="1"/>
    <col min="12818" max="13056" width="8.88671875" style="1"/>
    <col min="13057" max="13058" width="8.77734375" style="1" customWidth="1"/>
    <col min="13059" max="13059" width="10" style="1" customWidth="1"/>
    <col min="13060" max="13062" width="8.77734375" style="1" customWidth="1"/>
    <col min="13063" max="13063" width="5.33203125" style="1" customWidth="1"/>
    <col min="13064" max="13064" width="22.109375" style="1" customWidth="1"/>
    <col min="13065" max="13065" width="10.33203125" style="1" customWidth="1"/>
    <col min="13066" max="13066" width="2.109375" style="1" customWidth="1"/>
    <col min="13067" max="13067" width="3.88671875" style="1" customWidth="1"/>
    <col min="13068" max="13068" width="2.109375" style="1" customWidth="1"/>
    <col min="13069" max="13069" width="3.88671875" style="1" customWidth="1"/>
    <col min="13070" max="13070" width="13.33203125" style="1" customWidth="1"/>
    <col min="13071" max="13071" width="0.5546875" style="1" customWidth="1"/>
    <col min="13072" max="13072" width="8.88671875" style="1"/>
    <col min="13073" max="13073" width="9.77734375" style="1" customWidth="1"/>
    <col min="13074" max="13312" width="8.88671875" style="1"/>
    <col min="13313" max="13314" width="8.77734375" style="1" customWidth="1"/>
    <col min="13315" max="13315" width="10" style="1" customWidth="1"/>
    <col min="13316" max="13318" width="8.77734375" style="1" customWidth="1"/>
    <col min="13319" max="13319" width="5.33203125" style="1" customWidth="1"/>
    <col min="13320" max="13320" width="22.109375" style="1" customWidth="1"/>
    <col min="13321" max="13321" width="10.33203125" style="1" customWidth="1"/>
    <col min="13322" max="13322" width="2.109375" style="1" customWidth="1"/>
    <col min="13323" max="13323" width="3.88671875" style="1" customWidth="1"/>
    <col min="13324" max="13324" width="2.109375" style="1" customWidth="1"/>
    <col min="13325" max="13325" width="3.88671875" style="1" customWidth="1"/>
    <col min="13326" max="13326" width="13.33203125" style="1" customWidth="1"/>
    <col min="13327" max="13327" width="0.5546875" style="1" customWidth="1"/>
    <col min="13328" max="13328" width="8.88671875" style="1"/>
    <col min="13329" max="13329" width="9.77734375" style="1" customWidth="1"/>
    <col min="13330" max="13568" width="8.88671875" style="1"/>
    <col min="13569" max="13570" width="8.77734375" style="1" customWidth="1"/>
    <col min="13571" max="13571" width="10" style="1" customWidth="1"/>
    <col min="13572" max="13574" width="8.77734375" style="1" customWidth="1"/>
    <col min="13575" max="13575" width="5.33203125" style="1" customWidth="1"/>
    <col min="13576" max="13576" width="22.109375" style="1" customWidth="1"/>
    <col min="13577" max="13577" width="10.33203125" style="1" customWidth="1"/>
    <col min="13578" max="13578" width="2.109375" style="1" customWidth="1"/>
    <col min="13579" max="13579" width="3.88671875" style="1" customWidth="1"/>
    <col min="13580" max="13580" width="2.109375" style="1" customWidth="1"/>
    <col min="13581" max="13581" width="3.88671875" style="1" customWidth="1"/>
    <col min="13582" max="13582" width="13.33203125" style="1" customWidth="1"/>
    <col min="13583" max="13583" width="0.5546875" style="1" customWidth="1"/>
    <col min="13584" max="13584" width="8.88671875" style="1"/>
    <col min="13585" max="13585" width="9.77734375" style="1" customWidth="1"/>
    <col min="13586" max="13824" width="8.88671875" style="1"/>
    <col min="13825" max="13826" width="8.77734375" style="1" customWidth="1"/>
    <col min="13827" max="13827" width="10" style="1" customWidth="1"/>
    <col min="13828" max="13830" width="8.77734375" style="1" customWidth="1"/>
    <col min="13831" max="13831" width="5.33203125" style="1" customWidth="1"/>
    <col min="13832" max="13832" width="22.109375" style="1" customWidth="1"/>
    <col min="13833" max="13833" width="10.33203125" style="1" customWidth="1"/>
    <col min="13834" max="13834" width="2.109375" style="1" customWidth="1"/>
    <col min="13835" max="13835" width="3.88671875" style="1" customWidth="1"/>
    <col min="13836" max="13836" width="2.109375" style="1" customWidth="1"/>
    <col min="13837" max="13837" width="3.88671875" style="1" customWidth="1"/>
    <col min="13838" max="13838" width="13.33203125" style="1" customWidth="1"/>
    <col min="13839" max="13839" width="0.5546875" style="1" customWidth="1"/>
    <col min="13840" max="13840" width="8.88671875" style="1"/>
    <col min="13841" max="13841" width="9.77734375" style="1" customWidth="1"/>
    <col min="13842" max="14080" width="8.88671875" style="1"/>
    <col min="14081" max="14082" width="8.77734375" style="1" customWidth="1"/>
    <col min="14083" max="14083" width="10" style="1" customWidth="1"/>
    <col min="14084" max="14086" width="8.77734375" style="1" customWidth="1"/>
    <col min="14087" max="14087" width="5.33203125" style="1" customWidth="1"/>
    <col min="14088" max="14088" width="22.109375" style="1" customWidth="1"/>
    <col min="14089" max="14089" width="10.33203125" style="1" customWidth="1"/>
    <col min="14090" max="14090" width="2.109375" style="1" customWidth="1"/>
    <col min="14091" max="14091" width="3.88671875" style="1" customWidth="1"/>
    <col min="14092" max="14092" width="2.109375" style="1" customWidth="1"/>
    <col min="14093" max="14093" width="3.88671875" style="1" customWidth="1"/>
    <col min="14094" max="14094" width="13.33203125" style="1" customWidth="1"/>
    <col min="14095" max="14095" width="0.5546875" style="1" customWidth="1"/>
    <col min="14096" max="14096" width="8.88671875" style="1"/>
    <col min="14097" max="14097" width="9.77734375" style="1" customWidth="1"/>
    <col min="14098" max="14336" width="8.88671875" style="1"/>
    <col min="14337" max="14338" width="8.77734375" style="1" customWidth="1"/>
    <col min="14339" max="14339" width="10" style="1" customWidth="1"/>
    <col min="14340" max="14342" width="8.77734375" style="1" customWidth="1"/>
    <col min="14343" max="14343" width="5.33203125" style="1" customWidth="1"/>
    <col min="14344" max="14344" width="22.109375" style="1" customWidth="1"/>
    <col min="14345" max="14345" width="10.33203125" style="1" customWidth="1"/>
    <col min="14346" max="14346" width="2.109375" style="1" customWidth="1"/>
    <col min="14347" max="14347" width="3.88671875" style="1" customWidth="1"/>
    <col min="14348" max="14348" width="2.109375" style="1" customWidth="1"/>
    <col min="14349" max="14349" width="3.88671875" style="1" customWidth="1"/>
    <col min="14350" max="14350" width="13.33203125" style="1" customWidth="1"/>
    <col min="14351" max="14351" width="0.5546875" style="1" customWidth="1"/>
    <col min="14352" max="14352" width="8.88671875" style="1"/>
    <col min="14353" max="14353" width="9.77734375" style="1" customWidth="1"/>
    <col min="14354" max="14592" width="8.88671875" style="1"/>
    <col min="14593" max="14594" width="8.77734375" style="1" customWidth="1"/>
    <col min="14595" max="14595" width="10" style="1" customWidth="1"/>
    <col min="14596" max="14598" width="8.77734375" style="1" customWidth="1"/>
    <col min="14599" max="14599" width="5.33203125" style="1" customWidth="1"/>
    <col min="14600" max="14600" width="22.109375" style="1" customWidth="1"/>
    <col min="14601" max="14601" width="10.33203125" style="1" customWidth="1"/>
    <col min="14602" max="14602" width="2.109375" style="1" customWidth="1"/>
    <col min="14603" max="14603" width="3.88671875" style="1" customWidth="1"/>
    <col min="14604" max="14604" width="2.109375" style="1" customWidth="1"/>
    <col min="14605" max="14605" width="3.88671875" style="1" customWidth="1"/>
    <col min="14606" max="14606" width="13.33203125" style="1" customWidth="1"/>
    <col min="14607" max="14607" width="0.5546875" style="1" customWidth="1"/>
    <col min="14608" max="14608" width="8.88671875" style="1"/>
    <col min="14609" max="14609" width="9.77734375" style="1" customWidth="1"/>
    <col min="14610" max="14848" width="8.88671875" style="1"/>
    <col min="14849" max="14850" width="8.77734375" style="1" customWidth="1"/>
    <col min="14851" max="14851" width="10" style="1" customWidth="1"/>
    <col min="14852" max="14854" width="8.77734375" style="1" customWidth="1"/>
    <col min="14855" max="14855" width="5.33203125" style="1" customWidth="1"/>
    <col min="14856" max="14856" width="22.109375" style="1" customWidth="1"/>
    <col min="14857" max="14857" width="10.33203125" style="1" customWidth="1"/>
    <col min="14858" max="14858" width="2.109375" style="1" customWidth="1"/>
    <col min="14859" max="14859" width="3.88671875" style="1" customWidth="1"/>
    <col min="14860" max="14860" width="2.109375" style="1" customWidth="1"/>
    <col min="14861" max="14861" width="3.88671875" style="1" customWidth="1"/>
    <col min="14862" max="14862" width="13.33203125" style="1" customWidth="1"/>
    <col min="14863" max="14863" width="0.5546875" style="1" customWidth="1"/>
    <col min="14864" max="14864" width="8.88671875" style="1"/>
    <col min="14865" max="14865" width="9.77734375" style="1" customWidth="1"/>
    <col min="14866" max="15104" width="8.88671875" style="1"/>
    <col min="15105" max="15106" width="8.77734375" style="1" customWidth="1"/>
    <col min="15107" max="15107" width="10" style="1" customWidth="1"/>
    <col min="15108" max="15110" width="8.77734375" style="1" customWidth="1"/>
    <col min="15111" max="15111" width="5.33203125" style="1" customWidth="1"/>
    <col min="15112" max="15112" width="22.109375" style="1" customWidth="1"/>
    <col min="15113" max="15113" width="10.33203125" style="1" customWidth="1"/>
    <col min="15114" max="15114" width="2.109375" style="1" customWidth="1"/>
    <col min="15115" max="15115" width="3.88671875" style="1" customWidth="1"/>
    <col min="15116" max="15116" width="2.109375" style="1" customWidth="1"/>
    <col min="15117" max="15117" width="3.88671875" style="1" customWidth="1"/>
    <col min="15118" max="15118" width="13.33203125" style="1" customWidth="1"/>
    <col min="15119" max="15119" width="0.5546875" style="1" customWidth="1"/>
    <col min="15120" max="15120" width="8.88671875" style="1"/>
    <col min="15121" max="15121" width="9.77734375" style="1" customWidth="1"/>
    <col min="15122" max="15360" width="8.88671875" style="1"/>
    <col min="15361" max="15362" width="8.77734375" style="1" customWidth="1"/>
    <col min="15363" max="15363" width="10" style="1" customWidth="1"/>
    <col min="15364" max="15366" width="8.77734375" style="1" customWidth="1"/>
    <col min="15367" max="15367" width="5.33203125" style="1" customWidth="1"/>
    <col min="15368" max="15368" width="22.109375" style="1" customWidth="1"/>
    <col min="15369" max="15369" width="10.33203125" style="1" customWidth="1"/>
    <col min="15370" max="15370" width="2.109375" style="1" customWidth="1"/>
    <col min="15371" max="15371" width="3.88671875" style="1" customWidth="1"/>
    <col min="15372" max="15372" width="2.109375" style="1" customWidth="1"/>
    <col min="15373" max="15373" width="3.88671875" style="1" customWidth="1"/>
    <col min="15374" max="15374" width="13.33203125" style="1" customWidth="1"/>
    <col min="15375" max="15375" width="0.5546875" style="1" customWidth="1"/>
    <col min="15376" max="15376" width="8.88671875" style="1"/>
    <col min="15377" max="15377" width="9.77734375" style="1" customWidth="1"/>
    <col min="15378" max="15616" width="8.88671875" style="1"/>
    <col min="15617" max="15618" width="8.77734375" style="1" customWidth="1"/>
    <col min="15619" max="15619" width="10" style="1" customWidth="1"/>
    <col min="15620" max="15622" width="8.77734375" style="1" customWidth="1"/>
    <col min="15623" max="15623" width="5.33203125" style="1" customWidth="1"/>
    <col min="15624" max="15624" width="22.109375" style="1" customWidth="1"/>
    <col min="15625" max="15625" width="10.33203125" style="1" customWidth="1"/>
    <col min="15626" max="15626" width="2.109375" style="1" customWidth="1"/>
    <col min="15627" max="15627" width="3.88671875" style="1" customWidth="1"/>
    <col min="15628" max="15628" width="2.109375" style="1" customWidth="1"/>
    <col min="15629" max="15629" width="3.88671875" style="1" customWidth="1"/>
    <col min="15630" max="15630" width="13.33203125" style="1" customWidth="1"/>
    <col min="15631" max="15631" width="0.5546875" style="1" customWidth="1"/>
    <col min="15632" max="15632" width="8.88671875" style="1"/>
    <col min="15633" max="15633" width="9.77734375" style="1" customWidth="1"/>
    <col min="15634" max="15872" width="8.88671875" style="1"/>
    <col min="15873" max="15874" width="8.77734375" style="1" customWidth="1"/>
    <col min="15875" max="15875" width="10" style="1" customWidth="1"/>
    <col min="15876" max="15878" width="8.77734375" style="1" customWidth="1"/>
    <col min="15879" max="15879" width="5.33203125" style="1" customWidth="1"/>
    <col min="15880" max="15880" width="22.109375" style="1" customWidth="1"/>
    <col min="15881" max="15881" width="10.33203125" style="1" customWidth="1"/>
    <col min="15882" max="15882" width="2.109375" style="1" customWidth="1"/>
    <col min="15883" max="15883" width="3.88671875" style="1" customWidth="1"/>
    <col min="15884" max="15884" width="2.109375" style="1" customWidth="1"/>
    <col min="15885" max="15885" width="3.88671875" style="1" customWidth="1"/>
    <col min="15886" max="15886" width="13.33203125" style="1" customWidth="1"/>
    <col min="15887" max="15887" width="0.5546875" style="1" customWidth="1"/>
    <col min="15888" max="15888" width="8.88671875" style="1"/>
    <col min="15889" max="15889" width="9.77734375" style="1" customWidth="1"/>
    <col min="15890" max="16128" width="8.88671875" style="1"/>
    <col min="16129" max="16130" width="8.77734375" style="1" customWidth="1"/>
    <col min="16131" max="16131" width="10" style="1" customWidth="1"/>
    <col min="16132" max="16134" width="8.77734375" style="1" customWidth="1"/>
    <col min="16135" max="16135" width="5.33203125" style="1" customWidth="1"/>
    <col min="16136" max="16136" width="22.109375" style="1" customWidth="1"/>
    <col min="16137" max="16137" width="10.33203125" style="1" customWidth="1"/>
    <col min="16138" max="16138" width="2.109375" style="1" customWidth="1"/>
    <col min="16139" max="16139" width="3.88671875" style="1" customWidth="1"/>
    <col min="16140" max="16140" width="2.109375" style="1" customWidth="1"/>
    <col min="16141" max="16141" width="3.88671875" style="1" customWidth="1"/>
    <col min="16142" max="16142" width="13.33203125" style="1" customWidth="1"/>
    <col min="16143" max="16143" width="0.5546875" style="1" customWidth="1"/>
    <col min="16144" max="16144" width="8.88671875" style="1"/>
    <col min="16145" max="16145" width="9.77734375" style="1" customWidth="1"/>
    <col min="16146" max="16384" width="8.88671875" style="1"/>
  </cols>
  <sheetData>
    <row r="1" spans="1:19" ht="30" customHeight="1" x14ac:dyDescent="0.15">
      <c r="A1" s="476" t="s">
        <v>312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31"/>
    </row>
    <row r="2" spans="1:19" ht="15" customHeight="1" x14ac:dyDescent="0.1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31"/>
    </row>
    <row r="3" spans="1:19" ht="15" customHeight="1" x14ac:dyDescent="0.15">
      <c r="A3" s="442" t="s">
        <v>188</v>
      </c>
      <c r="B3" s="442"/>
      <c r="C3" s="442"/>
      <c r="D3" s="3"/>
      <c r="E3" s="103" t="s">
        <v>189</v>
      </c>
      <c r="F3" s="104">
        <f>'하회원(적립금)入'!E6-'하회원(적립금)出'!E6</f>
        <v>0</v>
      </c>
      <c r="G3" s="477" t="s">
        <v>65</v>
      </c>
      <c r="H3" s="477"/>
      <c r="I3" s="477"/>
      <c r="J3" s="477"/>
      <c r="K3" s="477"/>
      <c r="L3" s="477"/>
      <c r="M3" s="477"/>
      <c r="N3" s="477"/>
    </row>
    <row r="4" spans="1:19" s="119" customFormat="1" ht="24.95" customHeight="1" x14ac:dyDescent="0.15">
      <c r="A4" s="443" t="s">
        <v>71</v>
      </c>
      <c r="B4" s="443"/>
      <c r="C4" s="443"/>
      <c r="D4" s="444" t="s">
        <v>309</v>
      </c>
      <c r="E4" s="444" t="s">
        <v>310</v>
      </c>
      <c r="F4" s="517" t="s">
        <v>72</v>
      </c>
      <c r="G4" s="480" t="s">
        <v>173</v>
      </c>
      <c r="H4" s="443"/>
      <c r="I4" s="443"/>
      <c r="J4" s="443"/>
      <c r="K4" s="443"/>
      <c r="L4" s="443"/>
      <c r="M4" s="443"/>
      <c r="N4" s="443"/>
      <c r="P4" s="140">
        <f>P6-'하회원(적립금)入'!S5</f>
        <v>0</v>
      </c>
      <c r="Q4" s="141">
        <f>Q6-'하회원(적립금)入'!T5</f>
        <v>0</v>
      </c>
      <c r="R4" s="141">
        <f>R6-'하회원(적립금)入'!U5</f>
        <v>0</v>
      </c>
      <c r="S4" s="141">
        <f>SUM(P4:R4)</f>
        <v>0</v>
      </c>
    </row>
    <row r="5" spans="1:19" s="119" customFormat="1" ht="24.95" customHeight="1" x14ac:dyDescent="0.15">
      <c r="A5" s="143" t="s">
        <v>73</v>
      </c>
      <c r="B5" s="143" t="s">
        <v>74</v>
      </c>
      <c r="C5" s="143" t="s">
        <v>75</v>
      </c>
      <c r="D5" s="444"/>
      <c r="E5" s="444"/>
      <c r="F5" s="517"/>
      <c r="G5" s="567"/>
      <c r="H5" s="520"/>
      <c r="I5" s="520"/>
      <c r="J5" s="520"/>
      <c r="K5" s="520"/>
      <c r="L5" s="520"/>
      <c r="M5" s="520"/>
      <c r="N5" s="520"/>
      <c r="P5" s="140" t="s">
        <v>54</v>
      </c>
      <c r="Q5" s="140" t="s">
        <v>55</v>
      </c>
      <c r="R5" s="140" t="s">
        <v>174</v>
      </c>
      <c r="S5" s="140"/>
    </row>
    <row r="6" spans="1:19" s="119" customFormat="1" ht="24.95" customHeight="1" x14ac:dyDescent="0.15">
      <c r="A6" s="485" t="s">
        <v>251</v>
      </c>
      <c r="B6" s="486"/>
      <c r="C6" s="568"/>
      <c r="D6" s="124">
        <f>SUM(D7,D11,D16)</f>
        <v>56600</v>
      </c>
      <c r="E6" s="124">
        <f t="shared" ref="E6:F6" si="0">SUM(E7,E11,E16)</f>
        <v>56600</v>
      </c>
      <c r="F6" s="124">
        <f t="shared" si="0"/>
        <v>0</v>
      </c>
      <c r="G6" s="105"/>
      <c r="H6" s="106"/>
      <c r="I6" s="107"/>
      <c r="J6" s="107"/>
      <c r="K6" s="107"/>
      <c r="L6" s="107"/>
      <c r="M6" s="107"/>
      <c r="N6" s="108"/>
      <c r="P6" s="141">
        <f>SUM(P7:P20)</f>
        <v>0</v>
      </c>
      <c r="Q6" s="141">
        <f>SUM(Q7:Q20)</f>
        <v>56600</v>
      </c>
      <c r="R6" s="141">
        <f>SUM(R7:R20)</f>
        <v>0</v>
      </c>
      <c r="S6" s="140">
        <f>SUM(P6:R6)</f>
        <v>56600</v>
      </c>
    </row>
    <row r="7" spans="1:19" s="119" customFormat="1" ht="17.100000000000001" customHeight="1" x14ac:dyDescent="0.15">
      <c r="A7" s="161" t="s">
        <v>53</v>
      </c>
      <c r="B7" s="9"/>
      <c r="C7" s="9" t="s">
        <v>3</v>
      </c>
      <c r="D7" s="125">
        <f>SUM(D8)</f>
        <v>121</v>
      </c>
      <c r="E7" s="125">
        <f>SUM(E8)</f>
        <v>121</v>
      </c>
      <c r="F7" s="125">
        <f>E7-D7</f>
        <v>0</v>
      </c>
      <c r="G7" s="14"/>
      <c r="H7" s="9"/>
      <c r="I7" s="42"/>
      <c r="J7" s="42"/>
      <c r="K7" s="42"/>
      <c r="L7" s="42"/>
      <c r="M7" s="42"/>
      <c r="N7" s="88"/>
      <c r="P7" s="140"/>
      <c r="Q7" s="140"/>
      <c r="R7" s="140"/>
      <c r="S7" s="140"/>
    </row>
    <row r="8" spans="1:19" s="119" customFormat="1" ht="17.100000000000001" customHeight="1" x14ac:dyDescent="0.15">
      <c r="A8" s="147" t="s">
        <v>10</v>
      </c>
      <c r="B8" s="161" t="s">
        <v>53</v>
      </c>
      <c r="C8" s="145" t="s">
        <v>11</v>
      </c>
      <c r="D8" s="125">
        <f>SUM(D9)</f>
        <v>121</v>
      </c>
      <c r="E8" s="125">
        <f>SUM(E9)</f>
        <v>121</v>
      </c>
      <c r="F8" s="125">
        <f>E8-D8</f>
        <v>0</v>
      </c>
      <c r="G8" s="14"/>
      <c r="H8" s="9"/>
      <c r="I8" s="42"/>
      <c r="J8" s="42"/>
      <c r="K8" s="42"/>
      <c r="L8" s="42"/>
      <c r="M8" s="42"/>
      <c r="N8" s="88"/>
      <c r="P8" s="140"/>
      <c r="Q8" s="140"/>
      <c r="R8" s="140"/>
      <c r="S8" s="140"/>
    </row>
    <row r="9" spans="1:19" s="119" customFormat="1" ht="17.100000000000001" customHeight="1" x14ac:dyDescent="0.15">
      <c r="A9" s="147"/>
      <c r="B9" s="160"/>
      <c r="C9" s="508" t="s">
        <v>53</v>
      </c>
      <c r="D9" s="475">
        <v>121</v>
      </c>
      <c r="E9" s="475">
        <f>ROUNDUP(N10/1000,)</f>
        <v>121</v>
      </c>
      <c r="F9" s="475">
        <f>E9-D9</f>
        <v>0</v>
      </c>
      <c r="G9" s="167"/>
      <c r="H9" s="162" t="s">
        <v>223</v>
      </c>
      <c r="I9" s="27"/>
      <c r="J9" s="131"/>
      <c r="K9" s="13"/>
      <c r="L9" s="121"/>
      <c r="M9" s="122"/>
      <c r="N9" s="111">
        <f>200000-79000</f>
        <v>121000</v>
      </c>
      <c r="P9" s="140"/>
      <c r="Q9" s="140"/>
      <c r="R9" s="140"/>
      <c r="S9" s="140"/>
    </row>
    <row r="10" spans="1:19" s="119" customFormat="1" ht="17.100000000000001" customHeight="1" x14ac:dyDescent="0.15">
      <c r="A10" s="148" t="s">
        <v>10</v>
      </c>
      <c r="B10" s="148" t="s">
        <v>10</v>
      </c>
      <c r="C10" s="470"/>
      <c r="D10" s="472"/>
      <c r="E10" s="472"/>
      <c r="F10" s="472"/>
      <c r="G10" s="135"/>
      <c r="H10" s="133" t="s">
        <v>3</v>
      </c>
      <c r="I10" s="133"/>
      <c r="J10" s="133"/>
      <c r="K10" s="133"/>
      <c r="L10" s="133"/>
      <c r="M10" s="133"/>
      <c r="N10" s="142">
        <f>SUM(N9:N9)</f>
        <v>121000</v>
      </c>
      <c r="P10" s="140"/>
      <c r="Q10" s="220">
        <v>121</v>
      </c>
      <c r="R10" s="140"/>
      <c r="S10" s="140"/>
    </row>
    <row r="11" spans="1:19" s="119" customFormat="1" ht="17.100000000000001" customHeight="1" x14ac:dyDescent="0.15">
      <c r="A11" s="161" t="s">
        <v>89</v>
      </c>
      <c r="B11" s="9"/>
      <c r="C11" s="9" t="s">
        <v>3</v>
      </c>
      <c r="D11" s="125">
        <f>SUM(D12)</f>
        <v>36954</v>
      </c>
      <c r="E11" s="125">
        <f>SUM(E12)</f>
        <v>36954</v>
      </c>
      <c r="F11" s="125">
        <f t="shared" ref="F11:F20" si="1">E11-D11</f>
        <v>0</v>
      </c>
      <c r="G11" s="14"/>
      <c r="H11" s="9"/>
      <c r="I11" s="42"/>
      <c r="J11" s="42"/>
      <c r="K11" s="42"/>
      <c r="L11" s="42"/>
      <c r="M11" s="42"/>
      <c r="N11" s="88"/>
      <c r="P11" s="140"/>
      <c r="Q11" s="140"/>
      <c r="R11" s="140"/>
      <c r="S11" s="140"/>
    </row>
    <row r="12" spans="1:19" s="119" customFormat="1" ht="17.100000000000001" customHeight="1" x14ac:dyDescent="0.15">
      <c r="A12" s="147" t="s">
        <v>10</v>
      </c>
      <c r="B12" s="474" t="s">
        <v>90</v>
      </c>
      <c r="C12" s="145" t="s">
        <v>11</v>
      </c>
      <c r="D12" s="125">
        <f>SUM(D13)</f>
        <v>36954</v>
      </c>
      <c r="E12" s="125">
        <f>SUM(E13)</f>
        <v>36954</v>
      </c>
      <c r="F12" s="125">
        <f t="shared" si="1"/>
        <v>0</v>
      </c>
      <c r="G12" s="14"/>
      <c r="H12" s="9"/>
      <c r="I12" s="42"/>
      <c r="J12" s="42"/>
      <c r="K12" s="42"/>
      <c r="L12" s="42"/>
      <c r="M12" s="42"/>
      <c r="N12" s="88"/>
      <c r="P12" s="140"/>
      <c r="Q12" s="140"/>
      <c r="R12" s="140"/>
      <c r="S12" s="140"/>
    </row>
    <row r="13" spans="1:19" s="119" customFormat="1" ht="17.100000000000001" customHeight="1" x14ac:dyDescent="0.15">
      <c r="A13" s="147" t="s">
        <v>10</v>
      </c>
      <c r="B13" s="468"/>
      <c r="C13" s="509" t="s">
        <v>90</v>
      </c>
      <c r="D13" s="481">
        <v>36954</v>
      </c>
      <c r="E13" s="481">
        <f>ROUNDUP(N15/1000,)</f>
        <v>36954</v>
      </c>
      <c r="F13" s="473">
        <f t="shared" si="1"/>
        <v>0</v>
      </c>
      <c r="G13" s="150"/>
      <c r="H13" s="506" t="s">
        <v>221</v>
      </c>
      <c r="I13" s="506"/>
      <c r="J13" s="131"/>
      <c r="K13" s="56"/>
      <c r="L13" s="131"/>
      <c r="M13" s="53"/>
      <c r="N13" s="111">
        <f>'하회원(적립금)入'!I10</f>
        <v>36953485</v>
      </c>
      <c r="P13" s="140"/>
      <c r="Q13" s="140"/>
      <c r="R13" s="140"/>
      <c r="S13" s="140"/>
    </row>
    <row r="14" spans="1:19" s="119" customFormat="1" ht="17.100000000000001" customHeight="1" x14ac:dyDescent="0.15">
      <c r="A14" s="147"/>
      <c r="B14" s="157"/>
      <c r="C14" s="566"/>
      <c r="D14" s="471"/>
      <c r="E14" s="471"/>
      <c r="F14" s="473"/>
      <c r="G14" s="151"/>
      <c r="H14" s="499" t="s">
        <v>291</v>
      </c>
      <c r="I14" s="499"/>
      <c r="J14" s="131"/>
      <c r="K14" s="56"/>
      <c r="L14" s="131"/>
      <c r="M14" s="53"/>
      <c r="N14" s="296">
        <f>'하회원(적립금)入'!R17</f>
        <v>0</v>
      </c>
      <c r="P14" s="140"/>
      <c r="Q14" s="140"/>
      <c r="R14" s="140"/>
      <c r="S14" s="140"/>
    </row>
    <row r="15" spans="1:19" s="119" customFormat="1" ht="17.100000000000001" customHeight="1" x14ac:dyDescent="0.15">
      <c r="A15" s="148" t="s">
        <v>10</v>
      </c>
      <c r="B15" s="148" t="s">
        <v>10</v>
      </c>
      <c r="C15" s="512"/>
      <c r="D15" s="484"/>
      <c r="E15" s="484"/>
      <c r="F15" s="473">
        <f t="shared" si="1"/>
        <v>0</v>
      </c>
      <c r="G15" s="135"/>
      <c r="H15" s="133" t="s">
        <v>3</v>
      </c>
      <c r="I15" s="133"/>
      <c r="J15" s="133"/>
      <c r="K15" s="133"/>
      <c r="L15" s="133"/>
      <c r="M15" s="133"/>
      <c r="N15" s="142">
        <f>SUM(N13:N14)</f>
        <v>36953485</v>
      </c>
      <c r="P15" s="140"/>
      <c r="Q15" s="140">
        <v>36954</v>
      </c>
      <c r="R15" s="140"/>
      <c r="S15" s="140"/>
    </row>
    <row r="16" spans="1:19" s="119" customFormat="1" ht="18" customHeight="1" x14ac:dyDescent="0.15">
      <c r="A16" s="161" t="s">
        <v>91</v>
      </c>
      <c r="B16" s="9"/>
      <c r="C16" s="9" t="s">
        <v>3</v>
      </c>
      <c r="D16" s="125">
        <f>SUM(D17)</f>
        <v>19525</v>
      </c>
      <c r="E16" s="125">
        <f>SUM(E17)</f>
        <v>19525</v>
      </c>
      <c r="F16" s="125">
        <f t="shared" si="1"/>
        <v>0</v>
      </c>
      <c r="G16" s="14"/>
      <c r="H16" s="9"/>
      <c r="I16" s="42"/>
      <c r="J16" s="42"/>
      <c r="K16" s="42"/>
      <c r="L16" s="42"/>
      <c r="M16" s="42"/>
      <c r="N16" s="88"/>
      <c r="P16" s="140"/>
      <c r="Q16" s="140"/>
      <c r="R16" s="140"/>
      <c r="S16" s="140"/>
    </row>
    <row r="17" spans="1:19" s="119" customFormat="1" ht="18" customHeight="1" x14ac:dyDescent="0.15">
      <c r="A17" s="147" t="s">
        <v>10</v>
      </c>
      <c r="B17" s="474" t="s">
        <v>92</v>
      </c>
      <c r="C17" s="145" t="s">
        <v>11</v>
      </c>
      <c r="D17" s="125">
        <f>SUM(D18)</f>
        <v>19525</v>
      </c>
      <c r="E17" s="125">
        <f>SUM(E18)</f>
        <v>19525</v>
      </c>
      <c r="F17" s="125">
        <f t="shared" si="1"/>
        <v>0</v>
      </c>
      <c r="G17" s="14"/>
      <c r="H17" s="9"/>
      <c r="I17" s="42"/>
      <c r="J17" s="42"/>
      <c r="K17" s="42"/>
      <c r="L17" s="42"/>
      <c r="M17" s="42"/>
      <c r="N17" s="88"/>
      <c r="P17" s="140"/>
      <c r="Q17" s="140"/>
      <c r="R17" s="140"/>
      <c r="S17" s="140"/>
    </row>
    <row r="18" spans="1:19" s="119" customFormat="1" ht="18" customHeight="1" x14ac:dyDescent="0.15">
      <c r="A18" s="147" t="s">
        <v>10</v>
      </c>
      <c r="B18" s="468"/>
      <c r="C18" s="509" t="s">
        <v>93</v>
      </c>
      <c r="D18" s="481">
        <v>19525</v>
      </c>
      <c r="E18" s="481">
        <f>ROUNDUP(N20/1000,)</f>
        <v>19525</v>
      </c>
      <c r="F18" s="473">
        <f t="shared" si="1"/>
        <v>0</v>
      </c>
      <c r="G18" s="150"/>
      <c r="H18" s="506" t="s">
        <v>222</v>
      </c>
      <c r="I18" s="506"/>
      <c r="J18" s="131"/>
      <c r="K18" s="56"/>
      <c r="L18" s="131"/>
      <c r="M18" s="53"/>
      <c r="N18" s="111">
        <f>'하회원(적립금)入'!I11</f>
        <v>19525000</v>
      </c>
      <c r="P18" s="140"/>
      <c r="Q18" s="140"/>
      <c r="R18" s="140"/>
      <c r="S18" s="140"/>
    </row>
    <row r="19" spans="1:19" s="119" customFormat="1" ht="18" customHeight="1" x14ac:dyDescent="0.15">
      <c r="A19" s="147"/>
      <c r="B19" s="157"/>
      <c r="C19" s="566"/>
      <c r="D19" s="471"/>
      <c r="E19" s="471"/>
      <c r="F19" s="473"/>
      <c r="G19" s="151"/>
      <c r="H19" s="499" t="s">
        <v>292</v>
      </c>
      <c r="I19" s="499"/>
      <c r="J19" s="131"/>
      <c r="K19" s="56"/>
      <c r="L19" s="131"/>
      <c r="M19" s="53"/>
      <c r="N19" s="296">
        <f>'하회원(적립금)入'!R18</f>
        <v>0</v>
      </c>
      <c r="P19" s="140"/>
      <c r="Q19" s="140"/>
      <c r="R19" s="140"/>
      <c r="S19" s="140"/>
    </row>
    <row r="20" spans="1:19" s="119" customFormat="1" ht="18" customHeight="1" x14ac:dyDescent="0.15">
      <c r="A20" s="148" t="s">
        <v>10</v>
      </c>
      <c r="B20" s="148" t="s">
        <v>10</v>
      </c>
      <c r="C20" s="512"/>
      <c r="D20" s="484"/>
      <c r="E20" s="484"/>
      <c r="F20" s="473">
        <f t="shared" si="1"/>
        <v>0</v>
      </c>
      <c r="G20" s="135"/>
      <c r="H20" s="133" t="s">
        <v>3</v>
      </c>
      <c r="I20" s="133"/>
      <c r="J20" s="133"/>
      <c r="K20" s="133"/>
      <c r="L20" s="133"/>
      <c r="M20" s="133"/>
      <c r="N20" s="142">
        <f>SUM(N18:N19)</f>
        <v>19525000</v>
      </c>
      <c r="P20" s="140"/>
      <c r="Q20" s="140">
        <v>19525</v>
      </c>
      <c r="R20" s="140"/>
      <c r="S20" s="140"/>
    </row>
    <row r="21" spans="1:19" s="119" customFormat="1" ht="18" customHeight="1" x14ac:dyDescent="0.15">
      <c r="D21" s="30"/>
      <c r="E21" s="30"/>
      <c r="F21" s="30"/>
      <c r="N21" s="117"/>
      <c r="P21" s="140"/>
      <c r="Q21" s="140"/>
      <c r="R21" s="140"/>
      <c r="S21" s="140"/>
    </row>
    <row r="22" spans="1:19" s="119" customFormat="1" ht="18" customHeight="1" x14ac:dyDescent="0.15">
      <c r="D22" s="30"/>
      <c r="E22" s="30"/>
      <c r="F22" s="30"/>
      <c r="N22" s="117"/>
      <c r="P22" s="140"/>
      <c r="Q22" s="140"/>
      <c r="R22" s="140"/>
      <c r="S22" s="140"/>
    </row>
    <row r="23" spans="1:19" s="119" customFormat="1" ht="18" customHeight="1" x14ac:dyDescent="0.15">
      <c r="D23" s="30"/>
      <c r="E23" s="30"/>
      <c r="F23" s="30"/>
      <c r="N23" s="117"/>
      <c r="P23" s="140"/>
      <c r="Q23" s="140"/>
      <c r="R23" s="140"/>
      <c r="S23" s="140"/>
    </row>
    <row r="24" spans="1:19" s="119" customFormat="1" ht="18" customHeight="1" x14ac:dyDescent="0.15">
      <c r="D24" s="30"/>
      <c r="E24" s="30"/>
      <c r="F24" s="30"/>
      <c r="N24" s="117"/>
      <c r="P24" s="140"/>
      <c r="Q24" s="140"/>
      <c r="R24" s="140"/>
      <c r="S24" s="140"/>
    </row>
    <row r="25" spans="1:19" s="119" customFormat="1" ht="18" customHeight="1" x14ac:dyDescent="0.15">
      <c r="D25" s="30"/>
      <c r="E25" s="30"/>
      <c r="F25" s="438"/>
      <c r="G25" s="438"/>
      <c r="H25" s="438"/>
      <c r="I25" s="438"/>
      <c r="J25" s="438"/>
      <c r="K25" s="438"/>
      <c r="L25" s="438"/>
      <c r="M25" s="438"/>
      <c r="N25" s="117"/>
      <c r="P25" s="140"/>
      <c r="Q25" s="140"/>
      <c r="R25" s="140"/>
      <c r="S25" s="140"/>
    </row>
    <row r="26" spans="1:19" s="119" customFormat="1" ht="18" customHeight="1" x14ac:dyDescent="0.15">
      <c r="A26" s="17"/>
      <c r="B26" s="17"/>
      <c r="C26" s="17"/>
      <c r="D26" s="10"/>
      <c r="E26" s="10"/>
      <c r="F26" s="10"/>
      <c r="G26" s="17"/>
      <c r="H26" s="17"/>
      <c r="I26" s="17"/>
      <c r="J26" s="17"/>
      <c r="K26" s="17"/>
      <c r="L26" s="17"/>
      <c r="M26" s="17"/>
      <c r="N26" s="57"/>
      <c r="P26" s="140"/>
      <c r="Q26" s="140"/>
      <c r="R26" s="140"/>
      <c r="S26" s="140"/>
    </row>
    <row r="27" spans="1:19" s="119" customFormat="1" ht="18" customHeight="1" x14ac:dyDescent="0.15">
      <c r="A27" s="17"/>
      <c r="B27" s="17"/>
      <c r="C27" s="17"/>
      <c r="D27" s="10"/>
      <c r="E27" s="10"/>
      <c r="F27" s="10"/>
      <c r="G27" s="17"/>
      <c r="H27" s="17"/>
      <c r="I27" s="17"/>
      <c r="J27" s="17"/>
      <c r="K27" s="17"/>
      <c r="L27" s="17"/>
      <c r="M27" s="17"/>
      <c r="N27" s="57"/>
      <c r="P27" s="140"/>
      <c r="Q27" s="140"/>
      <c r="R27" s="140"/>
      <c r="S27" s="140"/>
    </row>
    <row r="28" spans="1:19" s="119" customFormat="1" ht="18" customHeight="1" x14ac:dyDescent="0.15">
      <c r="A28" s="17"/>
      <c r="B28" s="17"/>
      <c r="C28" s="17"/>
      <c r="D28" s="10"/>
      <c r="E28" s="10"/>
      <c r="F28" s="10"/>
      <c r="G28" s="17"/>
      <c r="H28" s="17"/>
      <c r="I28" s="17"/>
      <c r="J28" s="17"/>
      <c r="K28" s="17"/>
      <c r="L28" s="17"/>
      <c r="M28" s="17"/>
      <c r="N28" s="57"/>
      <c r="P28" s="140"/>
      <c r="Q28" s="140"/>
      <c r="R28" s="140"/>
      <c r="S28" s="140"/>
    </row>
    <row r="29" spans="1:19" s="119" customFormat="1" ht="18" customHeight="1" x14ac:dyDescent="0.15">
      <c r="A29" s="17"/>
      <c r="B29" s="17"/>
      <c r="C29" s="17"/>
      <c r="D29" s="10"/>
      <c r="E29" s="10"/>
      <c r="F29" s="10"/>
      <c r="G29" s="17"/>
      <c r="H29" s="17"/>
      <c r="I29" s="17"/>
      <c r="J29" s="17"/>
      <c r="K29" s="17"/>
      <c r="L29" s="17"/>
      <c r="M29" s="17"/>
      <c r="N29" s="57"/>
      <c r="P29" s="140"/>
      <c r="Q29" s="140"/>
      <c r="R29" s="140"/>
      <c r="S29" s="140"/>
    </row>
    <row r="30" spans="1:19" s="119" customFormat="1" ht="18" customHeight="1" x14ac:dyDescent="0.15">
      <c r="A30" s="17"/>
      <c r="B30" s="17"/>
      <c r="C30" s="17"/>
      <c r="D30" s="10"/>
      <c r="E30" s="10"/>
      <c r="F30" s="10"/>
      <c r="G30" s="17"/>
      <c r="H30" s="17"/>
      <c r="I30" s="17"/>
      <c r="J30" s="17"/>
      <c r="K30" s="17"/>
      <c r="L30" s="17"/>
      <c r="M30" s="17"/>
      <c r="N30" s="57"/>
      <c r="P30" s="140"/>
      <c r="Q30" s="140"/>
      <c r="R30" s="140"/>
      <c r="S30" s="140"/>
    </row>
    <row r="31" spans="1:19" s="119" customFormat="1" ht="18" customHeight="1" x14ac:dyDescent="0.15">
      <c r="A31" s="17"/>
      <c r="B31" s="17"/>
      <c r="C31" s="17"/>
      <c r="D31" s="10"/>
      <c r="E31" s="10"/>
      <c r="F31" s="10"/>
      <c r="G31" s="17"/>
      <c r="H31" s="17"/>
      <c r="I31" s="17"/>
      <c r="J31" s="17"/>
      <c r="K31" s="17"/>
      <c r="L31" s="17"/>
      <c r="M31" s="17"/>
      <c r="N31" s="57"/>
      <c r="P31" s="140"/>
      <c r="Q31" s="140"/>
      <c r="R31" s="140"/>
      <c r="S31" s="140"/>
    </row>
    <row r="32" spans="1:19" s="119" customFormat="1" ht="18" customHeight="1" x14ac:dyDescent="0.15">
      <c r="A32" s="17"/>
      <c r="B32" s="17"/>
      <c r="C32" s="17"/>
      <c r="D32" s="10"/>
      <c r="E32" s="10"/>
      <c r="F32" s="10"/>
      <c r="G32" s="17"/>
      <c r="H32" s="17"/>
      <c r="I32" s="17"/>
      <c r="J32" s="17"/>
      <c r="K32" s="17"/>
      <c r="L32" s="17"/>
      <c r="M32" s="17"/>
      <c r="N32" s="57"/>
      <c r="P32" s="140"/>
      <c r="Q32" s="140"/>
      <c r="R32" s="140"/>
      <c r="S32" s="140"/>
    </row>
    <row r="33" spans="1:19" s="119" customFormat="1" ht="18" customHeight="1" x14ac:dyDescent="0.15">
      <c r="A33" s="17"/>
      <c r="B33" s="17"/>
      <c r="C33" s="17"/>
      <c r="D33" s="10"/>
      <c r="E33" s="10"/>
      <c r="F33" s="10"/>
      <c r="G33" s="17"/>
      <c r="H33" s="17"/>
      <c r="I33" s="17"/>
      <c r="J33" s="17"/>
      <c r="K33" s="17"/>
      <c r="L33" s="17"/>
      <c r="M33" s="17"/>
      <c r="N33" s="57"/>
      <c r="P33" s="140"/>
      <c r="Q33" s="140"/>
      <c r="R33" s="140"/>
      <c r="S33" s="140"/>
    </row>
    <row r="34" spans="1:19" ht="15" customHeight="1" x14ac:dyDescent="0.15">
      <c r="A34" s="3"/>
      <c r="B34" s="3"/>
      <c r="C34" s="3"/>
      <c r="D34" s="5"/>
      <c r="E34" s="5"/>
      <c r="F34" s="5"/>
      <c r="G34" s="3"/>
      <c r="H34" s="3"/>
      <c r="I34" s="3"/>
      <c r="J34" s="3"/>
      <c r="K34" s="3"/>
      <c r="L34" s="3"/>
      <c r="M34" s="3"/>
      <c r="N34" s="6"/>
    </row>
    <row r="35" spans="1:19" ht="15" customHeight="1" x14ac:dyDescent="0.15">
      <c r="A35" s="3"/>
      <c r="B35" s="3"/>
      <c r="C35" s="3"/>
      <c r="D35" s="5"/>
      <c r="E35" s="5"/>
      <c r="F35" s="5"/>
      <c r="G35" s="3"/>
      <c r="H35" s="3"/>
      <c r="I35" s="3"/>
      <c r="J35" s="3"/>
      <c r="K35" s="3"/>
      <c r="L35" s="3"/>
      <c r="M35" s="3"/>
      <c r="N35" s="6"/>
    </row>
    <row r="36" spans="1:19" ht="15" customHeight="1" x14ac:dyDescent="0.15">
      <c r="A36" s="3"/>
      <c r="B36" s="3"/>
      <c r="C36" s="3"/>
      <c r="D36" s="5"/>
      <c r="E36" s="5"/>
      <c r="F36" s="5"/>
      <c r="G36" s="3"/>
      <c r="H36" s="3"/>
      <c r="I36" s="3"/>
      <c r="J36" s="3"/>
      <c r="K36" s="3"/>
      <c r="L36" s="3"/>
      <c r="M36" s="3"/>
      <c r="N36" s="6"/>
    </row>
    <row r="37" spans="1:19" ht="15" customHeight="1" x14ac:dyDescent="0.15">
      <c r="A37" s="3"/>
      <c r="B37" s="3"/>
      <c r="C37" s="3"/>
      <c r="D37" s="5"/>
      <c r="E37" s="5"/>
      <c r="F37" s="5"/>
      <c r="G37" s="3"/>
      <c r="H37" s="3"/>
      <c r="I37" s="3"/>
      <c r="J37" s="3"/>
      <c r="K37" s="3"/>
      <c r="L37" s="3"/>
      <c r="M37" s="3"/>
      <c r="N37" s="6"/>
    </row>
    <row r="38" spans="1:19" ht="15" customHeight="1" x14ac:dyDescent="0.15">
      <c r="A38" s="3"/>
      <c r="B38" s="3"/>
      <c r="C38" s="3"/>
      <c r="D38" s="5"/>
      <c r="E38" s="5"/>
      <c r="F38" s="5"/>
      <c r="G38" s="3"/>
      <c r="H38" s="3"/>
      <c r="I38" s="3"/>
      <c r="J38" s="3"/>
      <c r="K38" s="3"/>
      <c r="L38" s="3"/>
      <c r="M38" s="3"/>
      <c r="N38" s="6"/>
    </row>
    <row r="39" spans="1:19" ht="15" customHeight="1" x14ac:dyDescent="0.15">
      <c r="A39" s="3"/>
    </row>
    <row r="40" spans="1:19" ht="15" customHeight="1" x14ac:dyDescent="0.15">
      <c r="A40" s="3"/>
    </row>
    <row r="41" spans="1:19" ht="15" customHeight="1" x14ac:dyDescent="0.15">
      <c r="A41" s="3"/>
    </row>
  </sheetData>
  <autoFilter ref="A5:C6"/>
  <mergeCells count="28">
    <mergeCell ref="F25:M25"/>
    <mergeCell ref="A1:N1"/>
    <mergeCell ref="A3:C3"/>
    <mergeCell ref="G3:N3"/>
    <mergeCell ref="A4:C4"/>
    <mergeCell ref="D4:D5"/>
    <mergeCell ref="E4:E5"/>
    <mergeCell ref="F4:F5"/>
    <mergeCell ref="G4:N5"/>
    <mergeCell ref="C9:C10"/>
    <mergeCell ref="D9:D10"/>
    <mergeCell ref="E9:E10"/>
    <mergeCell ref="F9:F10"/>
    <mergeCell ref="A6:C6"/>
    <mergeCell ref="H18:I18"/>
    <mergeCell ref="H19:I19"/>
    <mergeCell ref="H13:I13"/>
    <mergeCell ref="H14:I14"/>
    <mergeCell ref="B17:B18"/>
    <mergeCell ref="C18:C20"/>
    <mergeCell ref="D18:D20"/>
    <mergeCell ref="E18:E20"/>
    <mergeCell ref="F18:F20"/>
    <mergeCell ref="B12:B13"/>
    <mergeCell ref="C13:C15"/>
    <mergeCell ref="D13:D15"/>
    <mergeCell ref="E13:E15"/>
    <mergeCell ref="F13:F15"/>
  </mergeCells>
  <phoneticPr fontId="11" type="noConversion"/>
  <conditionalFormatting sqref="E3">
    <cfRule type="cellIs" dxfId="0" priority="1" stopIfTrue="1" operator="equal">
      <formula>0</formula>
    </cfRule>
  </conditionalFormatting>
  <printOptions horizontalCentered="1"/>
  <pageMargins left="0.39370078740157483" right="0.39370078740157483" top="0.59055118110236227" bottom="0.39370078740157483" header="0" footer="0"/>
  <pageSetup paperSize="9" orientation="landscape" horizontalDpi="4294967293" verticalDpi="4294967293" r:id="rId1"/>
  <headerFooter alignWithMargins="0">
    <oddFooter>&amp;C하회원-&amp;P/&amp;N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9" sqref="J39"/>
    </sheetView>
  </sheetViews>
  <sheetFormatPr defaultRowHeight="13.5" x14ac:dyDescent="0.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14</vt:i4>
      </vt:variant>
    </vt:vector>
  </HeadingPairs>
  <TitlesOfParts>
    <vt:vector size="23" baseType="lpstr">
      <vt:lpstr>하회원요지</vt:lpstr>
      <vt:lpstr>하회원총괄</vt:lpstr>
      <vt:lpstr>하회원入 </vt:lpstr>
      <vt:lpstr>하회원出</vt:lpstr>
      <vt:lpstr>하회원(적립금)요지</vt:lpstr>
      <vt:lpstr>하회원(적립금)총괄</vt:lpstr>
      <vt:lpstr>하회원(적립금)入</vt:lpstr>
      <vt:lpstr>하회원(적립금)出</vt:lpstr>
      <vt:lpstr>Sheet1</vt:lpstr>
      <vt:lpstr>'하회원(적립금)요지'!Print_Area</vt:lpstr>
      <vt:lpstr>'하회원(적립금)入'!Print_Area</vt:lpstr>
      <vt:lpstr>'하회원(적립금)총괄'!Print_Area</vt:lpstr>
      <vt:lpstr>'하회원(적립금)出'!Print_Area</vt:lpstr>
      <vt:lpstr>하회원요지!Print_Area</vt:lpstr>
      <vt:lpstr>'하회원入 '!Print_Area</vt:lpstr>
      <vt:lpstr>하회원총괄!Print_Area</vt:lpstr>
      <vt:lpstr>하회원出!Print_Area</vt:lpstr>
      <vt:lpstr>'하회원(적립금)入'!Print_Titles</vt:lpstr>
      <vt:lpstr>'하회원(적립금)총괄'!Print_Titles</vt:lpstr>
      <vt:lpstr>'하회원(적립금)出'!Print_Titles</vt:lpstr>
      <vt:lpstr>'하회원入 '!Print_Titles</vt:lpstr>
      <vt:lpstr>하회원총괄!Print_Titles</vt:lpstr>
      <vt:lpstr>하회원出!Print_Titles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절영사회복지관</dc:creator>
  <cp:lastModifiedBy>admin</cp:lastModifiedBy>
  <cp:lastPrinted>2015-12-09T05:21:31Z</cp:lastPrinted>
  <dcterms:created xsi:type="dcterms:W3CDTF">2003-01-02T02:18:32Z</dcterms:created>
  <dcterms:modified xsi:type="dcterms:W3CDTF">2015-12-16T05:15:10Z</dcterms:modified>
</cp:coreProperties>
</file>